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hd_i\Documents\Council Training Chair\University of Scouting\2025\"/>
    </mc:Choice>
  </mc:AlternateContent>
  <xr:revisionPtr revIDLastSave="0" documentId="13_ncr:1_{C4D6C4E0-8238-476E-8EBA-CC1CA2691D3C}" xr6:coauthVersionLast="47" xr6:coauthVersionMax="47" xr10:uidLastSave="{00000000-0000-0000-0000-000000000000}"/>
  <bookViews>
    <workbookView xWindow="6780" yWindow="1215" windowWidth="45165" windowHeight="20385" tabRatio="828" firstSheet="1" activeTab="2" xr2:uid="{339D3FCA-DCFA-4E33-98E5-69449EA4DC29}"/>
  </bookViews>
  <sheets>
    <sheet name="UOS 22" sheetId="1" state="hidden" r:id="rId1"/>
    <sheet name="Descriptions" sheetId="2" r:id="rId2"/>
    <sheet name="UOS 25" sheetId="3" r:id="rId3"/>
    <sheet name="UOS Type by color" sheetId="14" r:id="rId4"/>
    <sheet name="UOS Instructors" sheetId="4" r:id="rId5"/>
    <sheet name="Booths" sheetId="12" r:id="rId6"/>
    <sheet name="Program" sheetId="6" r:id="rId7"/>
    <sheet name="Program Part 2" sheetId="15" r:id="rId8"/>
    <sheet name="email pivot" sheetId="8" r:id="rId9"/>
    <sheet name="Removed" sheetId="7" r:id="rId10"/>
    <sheet name="Pivot Chk Class Rooms" sheetId="13" r:id="rId11"/>
  </sheets>
  <definedNames>
    <definedName name="_xlnm._FilterDatabase" localSheetId="1" hidden="1">Descriptions!$A$1:$L$114</definedName>
    <definedName name="_xlnm._FilterDatabase" localSheetId="6" hidden="1">Program!$A$1:$B$105</definedName>
    <definedName name="_xlnm.Print_Area" localSheetId="1">Descriptions!$F:$J</definedName>
    <definedName name="_xlnm.Print_Area" localSheetId="2">'UOS 25'!$S$5:$S$11</definedName>
    <definedName name="_xlnm.Print_Area" localSheetId="4">'UOS Instructors'!$A$1:$S$10</definedName>
    <definedName name="_xlnm.Print_Area" localSheetId="3">'UOS Type by color'!$A$1:$S$11</definedName>
    <definedName name="_xlnm.Print_Titles" localSheetId="1">Descriptions!$1:$1</definedName>
    <definedName name="_xlnm.Print_Titles" localSheetId="2">'UOS 25'!$B:$C,'UOS 25'!$4:$4</definedName>
  </definedNames>
  <calcPr calcId="191028"/>
  <pivotCaches>
    <pivotCache cacheId="0" r:id="rId12"/>
    <pivotCache cacheId="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1" i="2"/>
  <c r="L14" i="2"/>
  <c r="H14" i="2"/>
  <c r="N14" i="2"/>
  <c r="L20" i="2"/>
  <c r="H20" i="2"/>
  <c r="N20" i="2"/>
  <c r="G20" i="2"/>
  <c r="B3" i="14" l="1"/>
  <c r="N105" i="2"/>
  <c r="N104" i="2"/>
  <c r="N103" i="2"/>
  <c r="N102" i="2"/>
  <c r="N101" i="2"/>
  <c r="N100" i="2"/>
  <c r="N99" i="2"/>
  <c r="N98" i="2"/>
  <c r="N97" i="2"/>
  <c r="N96" i="2"/>
  <c r="N95" i="2"/>
  <c r="N94" i="2"/>
  <c r="N93" i="2"/>
  <c r="N92" i="2"/>
  <c r="N91" i="2"/>
  <c r="N90" i="2"/>
  <c r="N89" i="2"/>
  <c r="N88" i="2"/>
  <c r="N87" i="2"/>
  <c r="N80" i="2"/>
  <c r="N79" i="2"/>
  <c r="N78" i="2"/>
  <c r="N77" i="2"/>
  <c r="N75" i="2"/>
  <c r="N72" i="2"/>
  <c r="N71" i="2"/>
  <c r="N48" i="2"/>
  <c r="N70" i="2"/>
  <c r="N69" i="2"/>
  <c r="N68" i="2"/>
  <c r="N67" i="2"/>
  <c r="N66" i="2"/>
  <c r="N60" i="2"/>
  <c r="N58" i="2"/>
  <c r="N57" i="2"/>
  <c r="N55" i="2"/>
  <c r="N54" i="2"/>
  <c r="N53" i="2"/>
  <c r="N52" i="2"/>
  <c r="N50" i="2"/>
  <c r="N49" i="2"/>
  <c r="N46" i="2"/>
  <c r="N83" i="2"/>
  <c r="N41" i="2"/>
  <c r="N40" i="2"/>
  <c r="N39" i="2"/>
  <c r="N35" i="2"/>
  <c r="N11" i="2"/>
  <c r="N10" i="2"/>
  <c r="N38" i="2"/>
  <c r="N36" i="2"/>
  <c r="N34" i="2"/>
  <c r="N33" i="2"/>
  <c r="N31" i="2"/>
  <c r="N30" i="2"/>
  <c r="N28" i="2"/>
  <c r="N27" i="2"/>
  <c r="N26" i="2"/>
  <c r="N25" i="2"/>
  <c r="N24" i="2"/>
  <c r="N23" i="2"/>
  <c r="N17" i="2"/>
  <c r="N42" i="2"/>
  <c r="N44" i="2"/>
  <c r="N16" i="2"/>
  <c r="N15" i="2"/>
  <c r="N19" i="2"/>
  <c r="N18" i="2"/>
  <c r="N13" i="2"/>
  <c r="N12" i="2"/>
  <c r="N9" i="2"/>
  <c r="N8" i="2"/>
  <c r="N7" i="2"/>
  <c r="N6" i="2"/>
  <c r="N5" i="2"/>
  <c r="N4" i="2"/>
  <c r="N3" i="2"/>
  <c r="N2" i="2"/>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L3" i="2"/>
  <c r="L4" i="2"/>
  <c r="L5" i="2"/>
  <c r="L6" i="2"/>
  <c r="L7" i="2"/>
  <c r="L8" i="2"/>
  <c r="L9" i="2"/>
  <c r="L12" i="2"/>
  <c r="L13" i="2"/>
  <c r="L18" i="2"/>
  <c r="L19" i="2"/>
  <c r="L21" i="2"/>
  <c r="L15" i="2"/>
  <c r="L16" i="2"/>
  <c r="L44" i="2"/>
  <c r="L42" i="2"/>
  <c r="L17" i="2"/>
  <c r="L22" i="2"/>
  <c r="L23" i="2"/>
  <c r="L24" i="2"/>
  <c r="L25" i="2"/>
  <c r="L26" i="2"/>
  <c r="L27" i="2"/>
  <c r="L28" i="2"/>
  <c r="L29" i="2"/>
  <c r="L30" i="2"/>
  <c r="L31" i="2"/>
  <c r="L32" i="2"/>
  <c r="L33" i="2"/>
  <c r="L34" i="2"/>
  <c r="L36" i="2"/>
  <c r="L37" i="2"/>
  <c r="L38" i="2"/>
  <c r="L10" i="2"/>
  <c r="L11" i="2"/>
  <c r="L35" i="2"/>
  <c r="L39" i="2"/>
  <c r="L40" i="2"/>
  <c r="L41" i="2"/>
  <c r="L81" i="2"/>
  <c r="L82" i="2"/>
  <c r="L83" i="2"/>
  <c r="L84" i="2"/>
  <c r="L85" i="2"/>
  <c r="L86" i="2"/>
  <c r="L43" i="2"/>
  <c r="L45" i="2"/>
  <c r="L46" i="2"/>
  <c r="L47" i="2"/>
  <c r="L49" i="2"/>
  <c r="L50" i="2"/>
  <c r="L51" i="2"/>
  <c r="L52" i="2"/>
  <c r="L53" i="2"/>
  <c r="L54" i="2"/>
  <c r="L55" i="2"/>
  <c r="L56" i="2"/>
  <c r="L57" i="2"/>
  <c r="L58" i="2"/>
  <c r="L59" i="2"/>
  <c r="L60" i="2"/>
  <c r="L61" i="2"/>
  <c r="L62" i="2"/>
  <c r="L63" i="2"/>
  <c r="L64" i="2"/>
  <c r="L65" i="2"/>
  <c r="L66" i="2"/>
  <c r="L67" i="2"/>
  <c r="L68" i="2"/>
  <c r="L69" i="2"/>
  <c r="L70" i="2"/>
  <c r="L48" i="2"/>
  <c r="L71" i="2"/>
  <c r="L72" i="2"/>
  <c r="L73" i="2"/>
  <c r="L74" i="2"/>
  <c r="L75" i="2"/>
  <c r="L76" i="2"/>
  <c r="L77" i="2"/>
  <c r="L78" i="2"/>
  <c r="L79" i="2"/>
  <c r="L80" i="2"/>
  <c r="L87" i="2"/>
  <c r="L88" i="2"/>
  <c r="L89" i="2"/>
  <c r="L90" i="2"/>
  <c r="L91" i="2"/>
  <c r="L92" i="2"/>
  <c r="L93" i="2"/>
  <c r="L94" i="2"/>
  <c r="L95" i="2"/>
  <c r="L96" i="2"/>
  <c r="L97" i="2"/>
  <c r="L98" i="2"/>
  <c r="L99" i="2"/>
  <c r="L100" i="2"/>
  <c r="L101" i="2"/>
  <c r="L102" i="2"/>
  <c r="L103" i="2"/>
  <c r="L104" i="2"/>
  <c r="L105" i="2"/>
  <c r="G78" i="2"/>
  <c r="H78" i="2"/>
  <c r="A84" i="6" s="1"/>
  <c r="G79" i="2"/>
  <c r="H79" i="2"/>
  <c r="A85" i="6" s="1"/>
  <c r="G80" i="2"/>
  <c r="H80" i="2"/>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3" i="6"/>
  <c r="B2" i="6"/>
  <c r="A86" i="6" l="1"/>
  <c r="H40" i="2"/>
  <c r="G40" i="2"/>
  <c r="H39" i="2"/>
  <c r="G39" i="2"/>
  <c r="H35" i="2"/>
  <c r="G35" i="2"/>
  <c r="H11" i="2"/>
  <c r="H10" i="2"/>
  <c r="G10" i="2"/>
  <c r="G77" i="2"/>
  <c r="G38" i="2"/>
  <c r="G42" i="2"/>
  <c r="H105" i="2"/>
  <c r="A105" i="6" s="1"/>
  <c r="G105" i="2"/>
  <c r="H104" i="2"/>
  <c r="A104" i="6" s="1"/>
  <c r="G104" i="2"/>
  <c r="H103" i="2"/>
  <c r="A103" i="6" s="1"/>
  <c r="G103" i="2"/>
  <c r="H77" i="2"/>
  <c r="A83" i="6" s="1"/>
  <c r="H38" i="2"/>
  <c r="H42" i="2"/>
  <c r="A20" i="6" s="1"/>
  <c r="G76" i="2"/>
  <c r="H76" i="2"/>
  <c r="A82" i="6" s="1"/>
  <c r="G3" i="2"/>
  <c r="G4" i="2"/>
  <c r="G5" i="2"/>
  <c r="G6" i="2"/>
  <c r="G7" i="2"/>
  <c r="G8" i="2"/>
  <c r="G9" i="2"/>
  <c r="G12" i="2"/>
  <c r="G13" i="2"/>
  <c r="G18" i="2"/>
  <c r="G19" i="2"/>
  <c r="G21" i="2"/>
  <c r="G15" i="2"/>
  <c r="G16" i="2"/>
  <c r="G44" i="2"/>
  <c r="G22" i="2"/>
  <c r="G23" i="2"/>
  <c r="G24" i="2"/>
  <c r="G25" i="2"/>
  <c r="G26" i="2"/>
  <c r="G27" i="2"/>
  <c r="G28" i="2"/>
  <c r="G29" i="2"/>
  <c r="G30" i="2"/>
  <c r="G31" i="2"/>
  <c r="G32" i="2"/>
  <c r="G33" i="2"/>
  <c r="G34" i="2"/>
  <c r="G36" i="2"/>
  <c r="G37" i="2"/>
  <c r="G81" i="2"/>
  <c r="G82" i="2"/>
  <c r="G83" i="2"/>
  <c r="G84" i="2"/>
  <c r="G85" i="2"/>
  <c r="G86" i="2"/>
  <c r="G43" i="2"/>
  <c r="G45" i="2"/>
  <c r="G46" i="2"/>
  <c r="G47" i="2"/>
  <c r="G49" i="2"/>
  <c r="G50" i="2"/>
  <c r="G51" i="2"/>
  <c r="G52" i="2"/>
  <c r="G53" i="2"/>
  <c r="G54" i="2"/>
  <c r="G55" i="2"/>
  <c r="G56" i="2"/>
  <c r="G57" i="2"/>
  <c r="G58" i="2"/>
  <c r="G59" i="2"/>
  <c r="G60" i="2"/>
  <c r="G61" i="2"/>
  <c r="G62" i="2"/>
  <c r="G63" i="2"/>
  <c r="G64" i="2"/>
  <c r="G65" i="2"/>
  <c r="G17" i="2"/>
  <c r="G66" i="2"/>
  <c r="G67" i="2"/>
  <c r="G68" i="2"/>
  <c r="G69" i="2"/>
  <c r="G70" i="2"/>
  <c r="G48" i="2"/>
  <c r="G71" i="2"/>
  <c r="G41" i="2"/>
  <c r="G72" i="2"/>
  <c r="G73" i="2"/>
  <c r="G74" i="2"/>
  <c r="G75" i="2"/>
  <c r="G87" i="2"/>
  <c r="G88" i="2"/>
  <c r="G89" i="2"/>
  <c r="G90" i="2"/>
  <c r="G91" i="2"/>
  <c r="G92" i="2"/>
  <c r="G93" i="2"/>
  <c r="G97" i="2"/>
  <c r="G98" i="2"/>
  <c r="G100" i="2"/>
  <c r="G101" i="2"/>
  <c r="G99" i="2"/>
  <c r="G102" i="2"/>
  <c r="G94" i="2"/>
  <c r="G95" i="2"/>
  <c r="G96" i="2"/>
  <c r="H71" i="2"/>
  <c r="A77" i="6" s="1"/>
  <c r="H73" i="2"/>
  <c r="A79" i="6" s="1"/>
  <c r="H74" i="2"/>
  <c r="A80" i="6" s="1"/>
  <c r="H75" i="2"/>
  <c r="A81" i="6" s="1"/>
  <c r="H72" i="2"/>
  <c r="A78" i="6" s="1"/>
  <c r="H48" i="2"/>
  <c r="A76" i="6" s="1"/>
  <c r="H41" i="2"/>
  <c r="H89" i="2"/>
  <c r="A89" i="6" s="1"/>
  <c r="H90" i="2"/>
  <c r="A90" i="6" s="1"/>
  <c r="H87" i="2"/>
  <c r="A87" i="6" s="1"/>
  <c r="H88" i="2"/>
  <c r="A88" i="6" s="1"/>
  <c r="A42" i="6" l="1"/>
  <c r="A41" i="6"/>
  <c r="A38" i="6"/>
  <c r="A39" i="6"/>
  <c r="A40" i="6"/>
  <c r="A37" i="6"/>
  <c r="H70" i="2"/>
  <c r="A75" i="6" s="1"/>
  <c r="H68" i="2"/>
  <c r="A73" i="6" s="1"/>
  <c r="H69" i="2"/>
  <c r="A74" i="6" s="1"/>
  <c r="H44" i="2"/>
  <c r="A19" i="6" s="1"/>
  <c r="H5" i="2"/>
  <c r="A5" i="6" s="1"/>
  <c r="H16" i="2"/>
  <c r="A18" i="6" s="1"/>
  <c r="H67" i="2"/>
  <c r="A72" i="6" s="1"/>
  <c r="H15" i="2"/>
  <c r="A17" i="6" s="1"/>
  <c r="L16" i="7"/>
  <c r="H16" i="7"/>
  <c r="G16" i="7"/>
  <c r="L15" i="7"/>
  <c r="H15" i="7"/>
  <c r="G15" i="7"/>
  <c r="G14" i="7"/>
  <c r="H14" i="7"/>
  <c r="L14" i="7"/>
  <c r="G13" i="7"/>
  <c r="H13" i="7"/>
  <c r="L13" i="7"/>
  <c r="H66" i="2"/>
  <c r="A71" i="6" s="1"/>
  <c r="H61" i="2"/>
  <c r="H17" i="2"/>
  <c r="H37" i="2"/>
  <c r="A36" i="6" s="1"/>
  <c r="H34" i="2"/>
  <c r="L12" i="7"/>
  <c r="H12" i="7"/>
  <c r="G12" i="7"/>
  <c r="L11" i="7"/>
  <c r="H11" i="7"/>
  <c r="G11" i="7"/>
  <c r="L10" i="7"/>
  <c r="H10" i="7"/>
  <c r="G10" i="7"/>
  <c r="H21" i="2"/>
  <c r="A16" i="6" s="1"/>
  <c r="H65" i="2"/>
  <c r="H60" i="2"/>
  <c r="A70" i="6" l="1"/>
  <c r="A65" i="6"/>
  <c r="L9" i="7"/>
  <c r="H9" i="7"/>
  <c r="G9" i="7"/>
  <c r="H86" i="2"/>
  <c r="H59" i="2"/>
  <c r="L8" i="7"/>
  <c r="H8" i="7"/>
  <c r="G8" i="7"/>
  <c r="L7" i="7"/>
  <c r="H7" i="7"/>
  <c r="G7" i="7"/>
  <c r="L6" i="7"/>
  <c r="H6" i="7"/>
  <c r="G6" i="7"/>
  <c r="L5" i="7"/>
  <c r="H5" i="7"/>
  <c r="G5" i="7"/>
  <c r="L4" i="7"/>
  <c r="H4" i="7"/>
  <c r="G4" i="7"/>
  <c r="L3" i="7"/>
  <c r="H3" i="7"/>
  <c r="G3" i="7"/>
  <c r="L2" i="7"/>
  <c r="H2" i="7"/>
  <c r="G2" i="7"/>
  <c r="H97" i="2"/>
  <c r="A97" i="6" s="1"/>
  <c r="H98" i="2"/>
  <c r="A98" i="6" s="1"/>
  <c r="H100" i="2"/>
  <c r="A100" i="6" s="1"/>
  <c r="H101" i="2"/>
  <c r="A101" i="6" s="1"/>
  <c r="H99" i="2"/>
  <c r="A99" i="6" s="1"/>
  <c r="H102" i="2"/>
  <c r="A102" i="6" s="1"/>
  <c r="H94" i="2"/>
  <c r="A94" i="6" s="1"/>
  <c r="H95" i="2"/>
  <c r="A95" i="6" s="1"/>
  <c r="H96" i="2"/>
  <c r="A96" i="6" s="1"/>
  <c r="A64" i="6" l="1"/>
  <c r="H93" i="2"/>
  <c r="A93" i="6" s="1"/>
  <c r="H92" i="2"/>
  <c r="A92" i="6" s="1"/>
  <c r="H91" i="2" l="1"/>
  <c r="A91" i="6" s="1"/>
  <c r="H26" i="2"/>
  <c r="L2" i="2" l="1"/>
  <c r="H45" i="2"/>
  <c r="H58" i="2"/>
  <c r="H62" i="2"/>
  <c r="A66" i="6" s="1"/>
  <c r="H57" i="2"/>
  <c r="H32" i="2"/>
  <c r="H2" i="2"/>
  <c r="G2" i="2"/>
  <c r="R6" i="3" s="1"/>
  <c r="S7" i="4" l="1"/>
  <c r="S5" i="4"/>
  <c r="S6" i="4"/>
  <c r="S10" i="3"/>
  <c r="O8" i="3"/>
  <c r="G5" i="4"/>
  <c r="L5" i="4"/>
  <c r="S10" i="4"/>
  <c r="S9" i="4"/>
  <c r="S6" i="14"/>
  <c r="S11" i="14"/>
  <c r="S10" i="14"/>
  <c r="S11" i="3"/>
  <c r="S6" i="3"/>
  <c r="A62" i="6"/>
  <c r="A63" i="6"/>
  <c r="D7" i="3"/>
  <c r="P11" i="14"/>
  <c r="R10" i="14"/>
  <c r="N6" i="14"/>
  <c r="P8" i="14"/>
  <c r="R11" i="14"/>
  <c r="Q10" i="14"/>
  <c r="M6" i="14"/>
  <c r="Q11" i="14"/>
  <c r="M7" i="14"/>
  <c r="P10" i="14"/>
  <c r="M8" i="14"/>
  <c r="L8" i="14"/>
  <c r="J7" i="14"/>
  <c r="I6" i="14"/>
  <c r="E6" i="14"/>
  <c r="D6" i="14"/>
  <c r="G11" i="14"/>
  <c r="D7" i="14"/>
  <c r="D8" i="14"/>
  <c r="P6" i="14"/>
  <c r="D10" i="14"/>
  <c r="P7" i="14"/>
  <c r="R6" i="14"/>
  <c r="D11" i="14"/>
  <c r="R5" i="4"/>
  <c r="R10" i="4"/>
  <c r="Q10" i="4"/>
  <c r="P10" i="4"/>
  <c r="O9" i="4"/>
  <c r="N7" i="4"/>
  <c r="M6" i="4"/>
  <c r="J5" i="4"/>
  <c r="O10" i="4"/>
  <c r="N9" i="4"/>
  <c r="M7" i="4"/>
  <c r="L6" i="4"/>
  <c r="K5" i="4"/>
  <c r="M9" i="4"/>
  <c r="L7" i="4"/>
  <c r="K6" i="4"/>
  <c r="N10" i="4"/>
  <c r="M10" i="4"/>
  <c r="L9" i="4"/>
  <c r="K7" i="4"/>
  <c r="J6" i="4"/>
  <c r="I5" i="4"/>
  <c r="H9" i="4"/>
  <c r="L10" i="4"/>
  <c r="K9" i="4"/>
  <c r="J7" i="4"/>
  <c r="I6" i="4"/>
  <c r="H5" i="4"/>
  <c r="G7" i="4"/>
  <c r="K10" i="4"/>
  <c r="J9" i="4"/>
  <c r="I7" i="4"/>
  <c r="H6" i="4"/>
  <c r="F6" i="4"/>
  <c r="J10" i="4"/>
  <c r="I9" i="4"/>
  <c r="H7" i="4"/>
  <c r="G6" i="4"/>
  <c r="F5" i="4"/>
  <c r="E5" i="4"/>
  <c r="P6" i="3"/>
  <c r="I10" i="4"/>
  <c r="H10" i="4"/>
  <c r="G9" i="4"/>
  <c r="F7" i="4"/>
  <c r="E6" i="4"/>
  <c r="D5" i="4"/>
  <c r="F9" i="4"/>
  <c r="E7" i="4"/>
  <c r="D6" i="4"/>
  <c r="G10" i="4"/>
  <c r="F10" i="4"/>
  <c r="E9" i="4"/>
  <c r="D7" i="4"/>
  <c r="O6" i="4"/>
  <c r="P9" i="4"/>
  <c r="E10" i="4"/>
  <c r="D9" i="4"/>
  <c r="R6" i="4"/>
  <c r="Q5" i="4"/>
  <c r="D10" i="4"/>
  <c r="R7" i="4"/>
  <c r="Q6" i="4"/>
  <c r="P5" i="4"/>
  <c r="P7" i="4"/>
  <c r="N5" i="4"/>
  <c r="O7" i="4"/>
  <c r="N6" i="4"/>
  <c r="R9" i="4"/>
  <c r="Q7" i="4"/>
  <c r="P6" i="4"/>
  <c r="O5" i="4"/>
  <c r="Q9" i="4"/>
  <c r="M5" i="4"/>
  <c r="H4" i="2"/>
  <c r="A4" i="6" s="1"/>
  <c r="H3" i="2"/>
  <c r="A3" i="6" s="1"/>
  <c r="R8" i="3" l="1"/>
  <c r="R8" i="14"/>
  <c r="R7" i="14"/>
  <c r="S8" i="14"/>
  <c r="S8" i="3"/>
  <c r="S7" i="14"/>
  <c r="S7" i="3"/>
  <c r="O8" i="14"/>
  <c r="Q8" i="14"/>
  <c r="P7" i="3"/>
  <c r="P8" i="3"/>
  <c r="H6" i="2" l="1"/>
  <c r="A6" i="6" s="1"/>
  <c r="F7" i="14" l="1"/>
  <c r="H7" i="2"/>
  <c r="A7" i="6" s="1"/>
  <c r="E6" i="3" l="1"/>
  <c r="H8" i="2"/>
  <c r="A8" i="6" s="1"/>
  <c r="E10" i="14" l="1"/>
  <c r="R10" i="3"/>
  <c r="H9" i="2"/>
  <c r="A9" i="6" s="1"/>
  <c r="F11" i="14" l="1"/>
  <c r="E11" i="14"/>
  <c r="R11" i="3"/>
  <c r="F11" i="3"/>
  <c r="A10" i="6"/>
  <c r="H19" i="2"/>
  <c r="O6" i="14" l="1"/>
  <c r="Q6" i="14"/>
  <c r="E7" i="14"/>
  <c r="A15" i="6"/>
  <c r="E7" i="3"/>
  <c r="A11" i="6"/>
  <c r="H33" i="2"/>
  <c r="A33" i="6" s="1"/>
  <c r="I7" i="14" l="1"/>
  <c r="A32" i="6"/>
  <c r="I7" i="3"/>
  <c r="F7" i="3"/>
  <c r="H12" i="2"/>
  <c r="A12" i="6" s="1"/>
  <c r="H22" i="2"/>
  <c r="A21" i="6" s="1"/>
  <c r="Q10" i="3" l="1"/>
  <c r="I6" i="3"/>
  <c r="H23" i="2"/>
  <c r="J10" i="14" l="1"/>
  <c r="A22" i="6"/>
  <c r="E10" i="3"/>
  <c r="Q11" i="3"/>
  <c r="J10" i="3"/>
  <c r="H13" i="2"/>
  <c r="A13" i="6" s="1"/>
  <c r="H24" i="2"/>
  <c r="I11" i="14" l="1"/>
  <c r="A23" i="6"/>
  <c r="I10" i="14"/>
  <c r="F10" i="3"/>
  <c r="F10" i="14"/>
  <c r="J11" i="14"/>
  <c r="J11" i="3"/>
  <c r="E11" i="3"/>
  <c r="H18" i="2"/>
  <c r="Q7" i="14" s="1"/>
  <c r="G11" i="3"/>
  <c r="H25" i="2"/>
  <c r="A25" i="6" s="1"/>
  <c r="A14" i="6" l="1"/>
  <c r="O7" i="3"/>
  <c r="O7" i="14"/>
  <c r="J6" i="14"/>
  <c r="A24" i="6"/>
  <c r="E8" i="14"/>
  <c r="E8" i="3"/>
  <c r="H27" i="2"/>
  <c r="A26" i="6" s="1"/>
  <c r="K11" i="14" l="1"/>
  <c r="L10" i="14"/>
  <c r="M10" i="14"/>
  <c r="M10" i="3"/>
  <c r="Q6" i="3"/>
  <c r="P10" i="3"/>
  <c r="H28" i="2"/>
  <c r="K8" i="14" l="1"/>
  <c r="A27" i="6"/>
  <c r="G7" i="14"/>
  <c r="H29" i="2"/>
  <c r="A28" i="6" s="1"/>
  <c r="H31" i="2" l="1"/>
  <c r="A31" i="6" s="1"/>
  <c r="K7" i="14" l="1"/>
  <c r="Q7" i="3"/>
  <c r="H30" i="2"/>
  <c r="A30" i="6" s="1"/>
  <c r="K6" i="14" l="1"/>
  <c r="A29" i="6"/>
  <c r="D10" i="3"/>
  <c r="K6" i="3"/>
  <c r="H36" i="2"/>
  <c r="A35" i="6" s="1"/>
  <c r="M11" i="14" l="1"/>
  <c r="A34" i="6"/>
  <c r="N10" i="14"/>
  <c r="D11" i="3"/>
  <c r="H81" i="2"/>
  <c r="A43" i="6" s="1"/>
  <c r="D6" i="3" l="1"/>
  <c r="H82" i="2"/>
  <c r="A44" i="6" s="1"/>
  <c r="H83" i="2" l="1"/>
  <c r="A45" i="6" l="1"/>
  <c r="H8" i="14"/>
  <c r="H8" i="3"/>
  <c r="J8" i="14"/>
  <c r="G8" i="14"/>
  <c r="D8" i="3"/>
  <c r="H43" i="2" l="1"/>
  <c r="A49" i="6" l="1"/>
  <c r="A50" i="6"/>
  <c r="R7" i="3"/>
  <c r="H46" i="2" l="1"/>
  <c r="A51" i="6" s="1"/>
  <c r="F6" i="14" l="1"/>
  <c r="G6" i="14"/>
  <c r="G6" i="3"/>
  <c r="I10" i="3"/>
  <c r="H47" i="2"/>
  <c r="N11" i="14" l="1"/>
  <c r="A52" i="6"/>
  <c r="N11" i="3"/>
  <c r="H63" i="2"/>
  <c r="A67" i="6" s="1"/>
  <c r="L10" i="3" l="1"/>
  <c r="A2" i="6"/>
  <c r="H84" i="2"/>
  <c r="A46" i="6" s="1"/>
  <c r="H64" i="2" l="1"/>
  <c r="A68" i="6" l="1"/>
  <c r="A69" i="6"/>
  <c r="H85" i="2"/>
  <c r="A47" i="6" l="1"/>
  <c r="A48" i="6"/>
  <c r="M7" i="3"/>
  <c r="M8" i="3" l="1"/>
  <c r="H50" i="2" l="1"/>
  <c r="H49" i="2"/>
  <c r="A53" i="6" s="1"/>
  <c r="G10" i="14" l="1"/>
  <c r="G10" i="3"/>
  <c r="A54" i="6"/>
  <c r="L7" i="14"/>
  <c r="L7" i="3"/>
  <c r="H11" i="14"/>
  <c r="L11" i="14"/>
  <c r="L11" i="3"/>
  <c r="O11" i="14"/>
  <c r="H11" i="3"/>
  <c r="H51" i="2" l="1"/>
  <c r="A55" i="6" s="1"/>
  <c r="G7" i="3" l="1"/>
  <c r="O11" i="3" l="1"/>
  <c r="N10" i="3"/>
  <c r="P11" i="3"/>
  <c r="H52" i="2"/>
  <c r="I8" i="14" l="1"/>
  <c r="F8" i="14"/>
  <c r="F8" i="3"/>
  <c r="A56" i="6"/>
  <c r="O10" i="14"/>
  <c r="O10" i="3"/>
  <c r="N8" i="14"/>
  <c r="N8" i="3"/>
  <c r="N7" i="14"/>
  <c r="F6" i="3"/>
  <c r="N7" i="3"/>
  <c r="I8" i="3"/>
  <c r="O6" i="3"/>
  <c r="M11" i="3" l="1"/>
  <c r="Q8" i="3"/>
  <c r="L8" i="3"/>
  <c r="G8" i="3" l="1"/>
  <c r="J8" i="3"/>
  <c r="H53" i="2"/>
  <c r="A57" i="6" s="1"/>
  <c r="H10" i="14" l="1"/>
  <c r="H10" i="3"/>
  <c r="L6" i="14"/>
  <c r="K10" i="14"/>
  <c r="K10" i="3"/>
  <c r="L6" i="3"/>
  <c r="M6" i="3"/>
  <c r="I11" i="3"/>
  <c r="H54" i="2" l="1"/>
  <c r="A58" i="6" s="1"/>
  <c r="H6" i="14" l="1"/>
  <c r="H6" i="3"/>
  <c r="K11" i="3"/>
  <c r="J6" i="3"/>
  <c r="H56" i="2" l="1"/>
  <c r="H55" i="2"/>
  <c r="A59" i="6" s="1"/>
  <c r="A60" i="6" l="1"/>
  <c r="A61" i="6"/>
  <c r="H7" i="14"/>
  <c r="H7" i="3"/>
  <c r="K8" i="3"/>
  <c r="N6" i="3"/>
  <c r="K7" i="3"/>
  <c r="J7" i="3"/>
</calcChain>
</file>

<file path=xl/sharedStrings.xml><?xml version="1.0" encoding="utf-8"?>
<sst xmlns="http://schemas.openxmlformats.org/spreadsheetml/2006/main" count="1027" uniqueCount="546">
  <si>
    <t>University of Scouting Class Schedule</t>
  </si>
  <si>
    <t>Day in the Life</t>
  </si>
  <si>
    <t>Commissioner College</t>
  </si>
  <si>
    <t>Room 1</t>
  </si>
  <si>
    <t>Room 2</t>
  </si>
  <si>
    <t>Room 3</t>
  </si>
  <si>
    <t>Room 4</t>
  </si>
  <si>
    <t>Room 5</t>
  </si>
  <si>
    <t>Room 6</t>
  </si>
  <si>
    <t>Room 7</t>
  </si>
  <si>
    <t>Room 8</t>
  </si>
  <si>
    <t>Room 9</t>
  </si>
  <si>
    <t>Room 10</t>
  </si>
  <si>
    <t>Room 11</t>
  </si>
  <si>
    <t>Room 12</t>
  </si>
  <si>
    <t>8-8:30 Opening</t>
  </si>
  <si>
    <t>8:30-9:30 Period 1</t>
  </si>
  <si>
    <t>District Training</t>
  </si>
  <si>
    <t>CUB 1 Imaginative Pack Meetings</t>
  </si>
  <si>
    <t>CUB 4 Pack Committee Chair and Committee Member (2 hours)</t>
  </si>
  <si>
    <t>Venturing or Sea Scouts</t>
  </si>
  <si>
    <t>BSA 10 Troop Committee Chair and Committee Member (2 hours)</t>
  </si>
  <si>
    <t>BSA 6 First Year Backpacking (2 hours)</t>
  </si>
  <si>
    <t>GEN 4 Philmont High Adventure Base</t>
  </si>
  <si>
    <t>Den Chief - 3 hours</t>
  </si>
  <si>
    <t>GEN 14 Unit Fundraising and Budgeting</t>
  </si>
  <si>
    <t>Commissioner</t>
  </si>
  <si>
    <t>GEN 6 Religious Awards</t>
  </si>
  <si>
    <t>How to Market your unit or use Social Media for meetings</t>
  </si>
  <si>
    <t>9:40-10:40 Period 2</t>
  </si>
  <si>
    <t>CUB 9 Cub Scout Crafts</t>
  </si>
  <si>
    <t>BSA 7 Tailgate Camping – Novice to Expert</t>
  </si>
  <si>
    <t>my.scouting.org</t>
  </si>
  <si>
    <t>GEN 5 Put the “Outing” in Scouting</t>
  </si>
  <si>
    <t>GEN 15 Charter Organization Representative (2 hours)</t>
  </si>
  <si>
    <t>GEN 9 Risk Management (Safety &amp; Health)</t>
  </si>
  <si>
    <t>Scoutbook</t>
  </si>
  <si>
    <t>10:50-11:50 Period 3</t>
  </si>
  <si>
    <t>YPT</t>
  </si>
  <si>
    <t>CUB Outing in Scouting</t>
  </si>
  <si>
    <t>CUB Recruitment</t>
  </si>
  <si>
    <t>CUB 7 Blue &amp; Gold Banquet</t>
  </si>
  <si>
    <t>What is Sea Scouts?</t>
  </si>
  <si>
    <t>Introduction to HAT</t>
  </si>
  <si>
    <t>Open Session w Council Key 3</t>
  </si>
  <si>
    <t>GEN 10 Outdoor Ethics formerly Leave No Trace</t>
  </si>
  <si>
    <t>Steve Kerns
STEM</t>
  </si>
  <si>
    <t>11:50-1:00 Lunch</t>
  </si>
  <si>
    <t>1:10-2:10 Period 4</t>
  </si>
  <si>
    <t>Council Training</t>
  </si>
  <si>
    <t>CUB Plan for a Year Part 1</t>
  </si>
  <si>
    <t>Rain Gutter Regatta</t>
  </si>
  <si>
    <t>Pinewood Derby</t>
  </si>
  <si>
    <t>GEN 8 Understand ADD/ADHD &amp; Special Needs Scouting (2 hours)</t>
  </si>
  <si>
    <t>Diversity, Equity and Inclusion in Scouting</t>
  </si>
  <si>
    <t>BSA 8 The Trail from Life to Eagle</t>
  </si>
  <si>
    <t>Merit Badge Counselor - 2 hours</t>
  </si>
  <si>
    <t>Volunteering in your Community</t>
  </si>
  <si>
    <t>2:20-3:20 Period 5</t>
  </si>
  <si>
    <t>CUB Plan for a Year Part 2</t>
  </si>
  <si>
    <t>CUB 6 Arrow-of-Light Transition</t>
  </si>
  <si>
    <t>What is Venturing?</t>
  </si>
  <si>
    <t>Troop Recruitment</t>
  </si>
  <si>
    <t>Citizenship in Society Merit Badge 1/2 Sessions?</t>
  </si>
  <si>
    <t>BSA 9 Eagle Scout Projects</t>
  </si>
  <si>
    <t>New Member Coordinator (long?)</t>
  </si>
  <si>
    <t>GEN 19 STEM/Nova &amp; Supernova Awards in Scouting</t>
  </si>
  <si>
    <t>Session Notes</t>
  </si>
  <si>
    <t>Booths</t>
  </si>
  <si>
    <t>NYLT, Nayle</t>
  </si>
  <si>
    <t>Wood Badge</t>
  </si>
  <si>
    <t>OA</t>
  </si>
  <si>
    <t>Catholic Committee on Scouting</t>
  </si>
  <si>
    <t>Luthern Committee on Scouting</t>
  </si>
  <si>
    <t>Jamboree 2023</t>
  </si>
  <si>
    <t>International Scouting</t>
  </si>
  <si>
    <t>Youth Chaplain Aide</t>
  </si>
  <si>
    <t>13 modules over 3 days.  Cirriculum not appropriate for this event.</t>
  </si>
  <si>
    <t>Adult Chaplain Aide</t>
  </si>
  <si>
    <t>Messenger of Peace</t>
  </si>
  <si>
    <t>Could not find training cirriculum</t>
  </si>
  <si>
    <t>Understanding Adult Knots and Awards</t>
  </si>
  <si>
    <t>Youth awards</t>
  </si>
  <si>
    <t>Room-113</t>
  </si>
  <si>
    <t>Room-114</t>
  </si>
  <si>
    <t>Room-115</t>
  </si>
  <si>
    <t>Room-116</t>
  </si>
  <si>
    <t>Room-117</t>
  </si>
  <si>
    <t>Room-118</t>
  </si>
  <si>
    <t>Room-119</t>
  </si>
  <si>
    <t>Room-121</t>
  </si>
  <si>
    <t>Room-122</t>
  </si>
  <si>
    <t>Room-123</t>
  </si>
  <si>
    <t>Room-124</t>
  </si>
  <si>
    <t>Room-125</t>
  </si>
  <si>
    <t>Room-227</t>
  </si>
  <si>
    <t>Room-228</t>
  </si>
  <si>
    <t>P1</t>
  </si>
  <si>
    <t>P2</t>
  </si>
  <si>
    <t>P3</t>
  </si>
  <si>
    <t>P4</t>
  </si>
  <si>
    <t>P5</t>
  </si>
  <si>
    <t>HAT</t>
  </si>
  <si>
    <t>Sort</t>
  </si>
  <si>
    <t>Program</t>
  </si>
  <si>
    <t>Code</t>
  </si>
  <si>
    <t>Period</t>
  </si>
  <si>
    <t>Room</t>
  </si>
  <si>
    <t>Modify Class Names</t>
  </si>
  <si>
    <t>Schedule</t>
  </si>
  <si>
    <t>Class Name</t>
  </si>
  <si>
    <t>Instructor</t>
  </si>
  <si>
    <t>Email</t>
  </si>
  <si>
    <t>Class Description</t>
  </si>
  <si>
    <t>Full Detail</t>
  </si>
  <si>
    <t>YTH</t>
  </si>
  <si>
    <t>p1</t>
  </si>
  <si>
    <t>davidsbarton@aol.com</t>
  </si>
  <si>
    <t>p2</t>
  </si>
  <si>
    <t>Den Chief for Scouts
(continued)</t>
  </si>
  <si>
    <t>p3</t>
  </si>
  <si>
    <t>CUB</t>
  </si>
  <si>
    <t>p4</t>
  </si>
  <si>
    <t>Cub Scout Crafts</t>
  </si>
  <si>
    <t>Cub Scout put the "Outing" in Scouting</t>
  </si>
  <si>
    <t>Kevin Jackson</t>
  </si>
  <si>
    <t>Together we will help you build a 12-month plan for your pack meetings that is fun, easy to run and a repeatable resource for years to come.</t>
  </si>
  <si>
    <t>p5</t>
  </si>
  <si>
    <t>Pack Plan for a Year
(continued)</t>
  </si>
  <si>
    <t>Pack Committee Chair and Committee Member
(continued)</t>
  </si>
  <si>
    <t>Pack Recruitment</t>
  </si>
  <si>
    <t>Blue &amp; Gold Banquet</t>
  </si>
  <si>
    <t>Tom Scully</t>
  </si>
  <si>
    <t>tscully@foleymansfield.com</t>
  </si>
  <si>
    <t>Blue and Gold is the pinnacle of the Cub Scouting calendar. Learn how to plan this February Cub Scout Birthday Celebration, from start to finish. Tips and ideas, decorations and sample program agendas will be discussed.</t>
  </si>
  <si>
    <t>Todd Lassig</t>
  </si>
  <si>
    <t>Adults transitioning from a Pack to a Troop</t>
  </si>
  <si>
    <t>Diana Lang</t>
  </si>
  <si>
    <t>diana.lang4@gmail.com</t>
  </si>
  <si>
    <t>There are significant differences between Cub Scouts and Scouts BSA. This info will help you with that transition.</t>
  </si>
  <si>
    <t>Arrow-of-Light Transition</t>
  </si>
  <si>
    <t>hbdmom85@gmail.com</t>
  </si>
  <si>
    <t>Transitioning from Cub Scouts to Scouts BSA is a major step that needs careful investigation. Learn how to make this transition successful through Arrow-of-Light transition fairs, Den Chiefs, Scout Troop invitations, Cub Scout Day Camps, Camporees, Camporalls, bridging ceremonies, and resident camps. Learn the Troop and the Pack responsibilities.</t>
  </si>
  <si>
    <t>BSA</t>
  </si>
  <si>
    <t>Tailgate Camping – Novice to Expert</t>
  </si>
  <si>
    <t>Jim Dodds</t>
  </si>
  <si>
    <t>jdodds92647@gmail.com</t>
  </si>
  <si>
    <t>Learn about the activities and equipment needed for the camper graduating from backyard to wilderness. Checkout beaches, mountains, deserts, and forests, and learn the proper safety procedures, equipment, and permits needed. Discover new and exciting activities for your campout and where to go.</t>
  </si>
  <si>
    <t>The Trail from Life to Eagle</t>
  </si>
  <si>
    <t>kleinds@gmail.com</t>
  </si>
  <si>
    <t>Eagle Scout Projects</t>
  </si>
  <si>
    <t>What is an Eagle Project? More importantly, what is NOT an Eagle project? This session will confirm truths and dispel myths. We will discuss how to advise a Scout in picking a project, delve into the three sections of the Eagle Scout Service Project Workbook, and discuss timing the project with other requirements for attaining the rank of Eagle.</t>
  </si>
  <si>
    <t>Mark Smilor</t>
  </si>
  <si>
    <t>marks130@verizon.net</t>
  </si>
  <si>
    <t>Troop Committee Chair and Committee Member
(continued)</t>
  </si>
  <si>
    <t>Citizenship in Society Merit Badge Counselor</t>
  </si>
  <si>
    <t>Merit Badge Counselor</t>
  </si>
  <si>
    <t>Nicole Jobse</t>
  </si>
  <si>
    <t>nicolejobse@gmail.com</t>
  </si>
  <si>
    <t>Build a recruiting program that reaches youth in your area, appeals to their desires and shows the value for their parents.  Build your toolbelt of resources to help your unit standout!</t>
  </si>
  <si>
    <t>How to conduct a Scoutmaster Conference</t>
  </si>
  <si>
    <t>Dave Klein</t>
  </si>
  <si>
    <t>How to do a Board of Review</t>
  </si>
  <si>
    <t>Scouts BSA Girl Troop Development</t>
  </si>
  <si>
    <t>Scouts BSA has a program for everyone! If you are a girl between the ages 11-17, endless fun, valuable skills, lifelong friends and more await you in Scouts BSA. Find out why girls everywhere are saying “Scout me in!”</t>
  </si>
  <si>
    <t>First Year Backpacking</t>
  </si>
  <si>
    <t>How to pick, plan and train for a Philmont Hike</t>
  </si>
  <si>
    <t>Joe Mundi</t>
  </si>
  <si>
    <t>joe@mundifamily.com</t>
  </si>
  <si>
    <t>The Scoutmaster Minute and Stories</t>
  </si>
  <si>
    <t>With the right preparation, a scoutmaster minute can become something that a youth will remember for a long time- it could even change a life.</t>
  </si>
  <si>
    <t>CNCL</t>
  </si>
  <si>
    <t>Board Member Training
(2 periods)</t>
  </si>
  <si>
    <t>Russell Etzenhouser</t>
  </si>
  <si>
    <t>Board Members are required to be trained.  Learn about your role and responsibility, and how your efforts support and grow the Units and Districts we serve.</t>
  </si>
  <si>
    <t>Board Member Training
(continued)</t>
  </si>
  <si>
    <t>Orange County Council’s current President and Scout Executive, Council Chairman, and Council Commissioner will discuss the future of the Council and the Boy Scouts of America and answer all questions.</t>
  </si>
  <si>
    <t>DIST</t>
  </si>
  <si>
    <t>RT Comm Basic Training (3 periods)</t>
  </si>
  <si>
    <t>In this course, the participants will be learning how to plan a year roundtable program to best serve the units in their districts. They will also discuss how to promote Roundtables to the units they serve.</t>
  </si>
  <si>
    <t>RT Comm Basic Training (continued)</t>
  </si>
  <si>
    <t>GEN</t>
  </si>
  <si>
    <t>Learn the tips and tricks of marketing your unit in 2022, whether that's with Facebook, Instagram, Tik Tok or other popular tools.  What's appropriate, what catches the eye of youth and parents and what is within Brand Guidelines for the Boy Scouts of America.</t>
  </si>
  <si>
    <t>Scoutbook Overview and Hacks</t>
  </si>
  <si>
    <t>my.scouting.org for unit leaders</t>
  </si>
  <si>
    <t>Learn how to navigate my.scouting.org to find the resources, training, and reports your unit needs to be successful!</t>
  </si>
  <si>
    <t>How to become a Nova Counselor or SuperNova Mentor</t>
  </si>
  <si>
    <t>mlindsey500@msn.com</t>
  </si>
  <si>
    <t>The Nuts and Bolts of Putting on a Nova Class</t>
  </si>
  <si>
    <t>BSA &amp; Venturing put the “Outing” in Scouting</t>
  </si>
  <si>
    <t>This class will go over various activities that can be done on outing trips such as hiking, camping and backpacking. Leave- No-Trace, low impact, and fun activities will all be covered!</t>
  </si>
  <si>
    <t>Outdoor Ethics Awareness</t>
  </si>
  <si>
    <t>This course introduces the Leave No Trace ethics and skills needed by Youth and Adults at all program levels to understand the basic principles and how to apply them in the outdoors. It also reviews the Scouts BSA 2nd Class and 1st Class requirements and the Venturing Outdoor Bronze and Ranger Award requirements.</t>
  </si>
  <si>
    <t>Bernie Kilcoyne</t>
  </si>
  <si>
    <t>berniepk@earthlink.net</t>
  </si>
  <si>
    <t>This class covers the responsibility of the Charter Organization Representative and their role as liaison between the organization leaders that sponsor a Cub Pack, Scout Troop or Venturing Crew and the Scout leaders of each unit.</t>
  </si>
  <si>
    <t>Charter Organization Representative
(continued)</t>
  </si>
  <si>
    <t>Want to get out an provide community service, but don't know where to start?  Maybe you're looking for something different.  Learn about how to find opportunities in your community and show the positive influence of Scouting.</t>
  </si>
  <si>
    <t>Todd Oishi</t>
  </si>
  <si>
    <t>toishi@sbcglobal.net</t>
  </si>
  <si>
    <t>Northern Tier Adventure</t>
  </si>
  <si>
    <t>eugchen@gmail.com</t>
  </si>
  <si>
    <t>Northern Tier High Adventure is a collection of high adventure bases run by the Boy Scouts of America in the Boundary Waters Canoe Area Wilderness of Minnesota, Ontario's Quetico Provincial Park and Canadian Crown Lands , Manitoba's Atikaki Provincial Wilderness Park, Woodland Caribou Provincial Park, and points beyond.</t>
  </si>
  <si>
    <t>Philmont Training Center &amp; High Adventure Base</t>
  </si>
  <si>
    <t>High in the northeastern New Mexico mountains, there is a beautiful and wondrous place called Philmont. Learn about the Philmont Training Center, the opportunities you have to grow your skills and the skills of leaders in your unit.  Find out what it means to be a Philmont Ambassador at the premier High Adventure Base.</t>
  </si>
  <si>
    <t>Earn your Alumni Award Knot!</t>
  </si>
  <si>
    <t>Advancement in Scouting Is not limited to youth. Scouters also have many opportunities to learn and grow. Many of these accomplishments are evidenced by square knots worn on your field uniform. One of the most uncommon and easiest to earn Scouter awards is the BSA Alumni Award. Come see how you can help your unit, district, and council as you earn this award.</t>
  </si>
  <si>
    <t>OA Lodgemaster Basic Training
(2 periods)</t>
  </si>
  <si>
    <t>OA Lodgemaster Basic Training
(continued)</t>
  </si>
  <si>
    <t>Flag Etiquette</t>
  </si>
  <si>
    <t>Flag Etiquette Basic and advanced information regarding proper flag etiquette for Scouts and Scouters. Learn about a simple flag ceremony and maybe practice it. Learn about the USA Flag Code and where to answer all your questions about proper flag etiquette. Come with questions – leave with answers.</t>
  </si>
  <si>
    <t>Basic Knot Tying</t>
  </si>
  <si>
    <t>How to make Survival Bracelets</t>
  </si>
  <si>
    <t>Kathy Hight</t>
  </si>
  <si>
    <t>khight314@gmail.com</t>
  </si>
  <si>
    <t>New Member Coordinator</t>
  </si>
  <si>
    <t>HAT Planning A Long-Term Sierra Trek</t>
  </si>
  <si>
    <t>Want to take the next step up from weekend backpacking in the local mountains and deserts to where John Muir called the “Range of Light”? AKA the mighty Sierra Nevada. Multi -day treks in the Sierras, including the John Muir Trail and Mt. Whitney, can be the peak of the Scouting experience…come and learn how. A plethora of cool High Adventure Awards for these treks are available for Scouts and Venturers to earn…see the awards at OCCHAT.org</t>
  </si>
  <si>
    <t>BCS</t>
  </si>
  <si>
    <t>Gary Gray</t>
  </si>
  <si>
    <t>gsqr2@yahoo.com</t>
  </si>
  <si>
    <t>Contacting Units</t>
  </si>
  <si>
    <t>Bob Batman</t>
  </si>
  <si>
    <t>Valerie Venegas</t>
  </si>
  <si>
    <t>vvenegasgwc@yahoo.com</t>
  </si>
  <si>
    <t>John Bouyer</t>
  </si>
  <si>
    <t>jcbouyer@sbcglobal.net</t>
  </si>
  <si>
    <t>DCS</t>
  </si>
  <si>
    <t>Developing Your Project or Thesis</t>
  </si>
  <si>
    <t>This course covers the thesis outline and a variety of suggestions for writing and revising the report.</t>
  </si>
  <si>
    <t>MCS</t>
  </si>
  <si>
    <t>Name</t>
  </si>
  <si>
    <t>Who</t>
  </si>
  <si>
    <t>When</t>
  </si>
  <si>
    <t>Alumni</t>
  </si>
  <si>
    <t>Commissioner Booth</t>
  </si>
  <si>
    <t>NYLT</t>
  </si>
  <si>
    <t>Catholic Committee</t>
  </si>
  <si>
    <t>Wilderness First Aid</t>
  </si>
  <si>
    <t>Lutheran</t>
  </si>
  <si>
    <t>Risk Management</t>
  </si>
  <si>
    <t>Philmont</t>
  </si>
  <si>
    <t>District Member at Large Training
(2 periods)</t>
  </si>
  <si>
    <t>District Members are required to be trained.  Learn about District operations, your responsibilities as a District Member and how your role supports the Units in your district and the Orange County Council</t>
  </si>
  <si>
    <t>District Member at Large Training
(continued)</t>
  </si>
  <si>
    <t>HAT Santa Catalina And Channel Islands</t>
  </si>
  <si>
    <t>Donovan Anderson</t>
  </si>
  <si>
    <t>dandersonbsa@yahoo.com</t>
  </si>
  <si>
    <t>The islands call Scouts and Scouters, and they are just a few hours away by boat from Southern California. This course will introduce High Adventure trekking and camping, snorkeling and SCUBA, and kayaking opportunities for Scouts and Venturers in and around the Santa Catalina and Channel Islands. Check out the Trans Catalina Trek and Channel Islands Adventurer High Adventure Awards at OCCHAT.org</t>
  </si>
  <si>
    <t>What is the OCC High Adventure Team? What do they do? What courses do they offer? What are those High Adventure Awards they sponsor? What do Scouts do with them once they have earned them? Come and find out.  OCCHAT.org</t>
  </si>
  <si>
    <t>HAT Death Valley High Adventure Cycling</t>
  </si>
  <si>
    <t>This course will teach adult leaders how to put some exciting High Adventure into earning the Cycling Merit Badge with the final 50-Miler completed in Death Valley National Park. Check out the Death Valley Cycling 50 Miler Award at OCCHAT.org</t>
  </si>
  <si>
    <t>Fishing</t>
  </si>
  <si>
    <t>Eugene Chen?</t>
  </si>
  <si>
    <t>Bike Repair</t>
  </si>
  <si>
    <t>Trek Safety – Preparation, First Aid and Reporting</t>
  </si>
  <si>
    <t>Understand ADD/ADHD &amp; Special Needs Scouting</t>
  </si>
  <si>
    <t>Open?</t>
  </si>
  <si>
    <t>Do you work with ADD/ADHD, physically disabled, or mentally challenged youth? Learn new stimulating methods, program ideas, and trails of advancement to inspire your youth.</t>
  </si>
  <si>
    <t>Risk Management (Safety &amp; Health)</t>
  </si>
  <si>
    <t>This class will show you and your unit how to avoid risk and keep your youth and staff safe while Scouting! Everything from hazardous weather, water hazards, and hazards on the trail to general safety</t>
  </si>
  <si>
    <t>Diversity, equity, and inclusion work only if everyone is invited to participate and feels accepted for their uniqueness.   Participate in the training and engage in a worthwhile discussion of how we model our goal.  Completing this course, along with attending and completing BSA 6 “Citizenship in Society Merit Badge Counselor” will provided the necessary training to be a Citizenship in Society Merit Badge Counselor.  A certificate of completion will be provided following completion of both courses.</t>
  </si>
  <si>
    <t>Imaginative Pack Meetings</t>
  </si>
  <si>
    <t>The pack meeting is the time to “join” the pack as one big family. Learn how to organize and lead this party, including entertainment, adult play-acting, decorations, jokes, ceremonies, stunts, skits, songs, run-ons, cheers &amp; sparklers, focusing on exciting Pack meetings that involve all ages.</t>
  </si>
  <si>
    <t>Unit Fundraising and Budgeting</t>
  </si>
  <si>
    <t>Conservation Awards</t>
  </si>
  <si>
    <t>Al Reymn?</t>
  </si>
  <si>
    <t>alremyn@aol.com</t>
  </si>
  <si>
    <t>The BSA Distinguished Conservation Service Award is the BSA’s highest conservation award available.  Developed to encourage learning by the participants and to increase public awareness about natural resource conservation through sound stewardship.  Attend this class and learn about the opportunities for our youth, our adult volunteers and how we as organizations can earn Conservation related awards.</t>
  </si>
  <si>
    <t>Count of Email</t>
  </si>
  <si>
    <t>Grand Total</t>
  </si>
  <si>
    <t>Row Labels</t>
  </si>
  <si>
    <t>Count of Schedule</t>
  </si>
  <si>
    <t>Hunter Piper</t>
  </si>
  <si>
    <t>lippoe@aol.com</t>
  </si>
  <si>
    <t>jimandsuestewart@roadrunner.com</t>
  </si>
  <si>
    <t>alexajohnson@sbcglobal.net</t>
  </si>
  <si>
    <t>Mat Forester</t>
  </si>
  <si>
    <t>mhforester@gmail.com</t>
  </si>
  <si>
    <t xml:space="preserve">Colleen Metzger </t>
  </si>
  <si>
    <t>rcctubamom@yahoo.com</t>
  </si>
  <si>
    <t>kevinjackson.scouts@gmail.com</t>
  </si>
  <si>
    <t>todd.lassig@scouting.org</t>
  </si>
  <si>
    <t>Shane Adams
Jason Grewal</t>
  </si>
  <si>
    <t>Craig Chawner</t>
  </si>
  <si>
    <t>cchawner@rsmtelecom.com</t>
  </si>
  <si>
    <t>Jim Stewart</t>
  </si>
  <si>
    <t>Dan Newkirk</t>
  </si>
  <si>
    <t>dnewkirk1@cox.net</t>
  </si>
  <si>
    <t>Gary Ibanez
Michael Lindsey</t>
  </si>
  <si>
    <t>Jeff Bozanic</t>
  </si>
  <si>
    <t>Pete Kottke</t>
  </si>
  <si>
    <t>Developing Youth Leaders</t>
  </si>
  <si>
    <t>New Parent Onboarding &amp; Orientation</t>
  </si>
  <si>
    <t>my.scouting.org for Districts</t>
  </si>
  <si>
    <t>How to make Woggles / Neckerchief Slides</t>
  </si>
  <si>
    <t>David Schilpp
Michael Lindsey</t>
  </si>
  <si>
    <t>Linda Shepard</t>
  </si>
  <si>
    <t>linda92shep@gmail.com</t>
  </si>
  <si>
    <t>Religious Emblems</t>
  </si>
  <si>
    <t>Elizabeth Morgan</t>
  </si>
  <si>
    <t>Marty Writer</t>
  </si>
  <si>
    <t>Adult Awards</t>
  </si>
  <si>
    <t>Jim Stewart
Theo Guekins</t>
  </si>
  <si>
    <t>Alex Johnson</t>
  </si>
  <si>
    <t>Selecting &amp; Limiting Scope of Your Doctoral Project Thesis</t>
  </si>
  <si>
    <t>Karen Writer</t>
  </si>
  <si>
    <t>The Value or Roundtable</t>
  </si>
  <si>
    <t>Joe Lum
David Barton</t>
  </si>
  <si>
    <r>
      <t xml:space="preserve">University of Scouting Class Schedule: May 11, 2024
For Class Descriptions, go to </t>
    </r>
    <r>
      <rPr>
        <sz val="22"/>
        <color theme="4" tint="-0.249977111117893"/>
        <rFont val="Calibri"/>
        <family val="2"/>
        <scheme val="minor"/>
      </rPr>
      <t>https://ocbsa.org/uofs</t>
    </r>
  </si>
  <si>
    <t>Paul Strasma</t>
  </si>
  <si>
    <t>r</t>
  </si>
  <si>
    <t>Room-238</t>
  </si>
  <si>
    <t>x</t>
  </si>
  <si>
    <t>a</t>
  </si>
  <si>
    <t>Advancement - Trail to First Class</t>
  </si>
  <si>
    <t>Description for Registration &amp; Program</t>
  </si>
  <si>
    <t>Filter</t>
  </si>
  <si>
    <t xml:space="preserve">This session assists doctoral candidates in selecting their project/thesis concept. </t>
  </si>
  <si>
    <t>(YTH 1)
Den Chief for Scouts
(3 periods)
Period: 1
For Youth:  Join us in an informative training session that will prepare YOU to Lead the Way into Scouting as a Den Chief.  A Den Chief is a Boy Scout, or Venturer assisting a Cub Scout Den. To become a Den Chief, you must be trained in the position.</t>
  </si>
  <si>
    <t>(CUB 1)
Cub Scout Crafts
Period: 2
Need some extra ideas for crafts that young fingers can readily make. Come and explore a variety of crafts that your Cub Scouts can have an exciting experience producing and will be with them forever (if only as a memory). No artistic talent required.</t>
  </si>
  <si>
    <t>(CUB 2)
Cub Scout put the "Outing" in Scouting
Period: 5
Camping and outdoor activities are an integral and important part of the Scouting program. Learn about age-appropriate outdoor activities and how to bring a Webelos camping program to your unit. Learn who can go, where &amp; when to go, what to take, and what to do once you arrive.</t>
  </si>
  <si>
    <t>(CUB 3)
Pack Plan for a Year
(2 periods)
Period: 4
Together we will help you build a 12-month plan for your pack meetings that is fun, easy to run and a repeatable resource for years to come.</t>
  </si>
  <si>
    <t>(CUB 6)
Blue &amp; Gold Banquet
Period: 4
Blue and Gold is the pinnacle of the Cub Scouting calendar. Learn how to plan this February Cub Scout Birthday Celebration, from start to finish. Tips and ideas, decorations and sample program agendas will be discussed.</t>
  </si>
  <si>
    <t>(CUB 7)
Pinewood Derby
Period: 3
Learn the finer points of planning, running, and executing a Pinewood Derby to bring excitement to your Scouts and Scouters.  Learn the tips and tricks that make for a great event for all!</t>
  </si>
  <si>
    <t>(CUB 8)
Den Leader Hacks
Period: 2
Plan a year's worth of Pack meetings. Learn how to incorporate themes and ideas that will keep the meetings fun and exciting, year after year. Using the Character Connections, resources for new ideas, and quick Fill-ins for when you need them.</t>
  </si>
  <si>
    <t>(CUB 10)
Adults transitioning from a Pack to a Troop
Period: 1
There are significant differences between Cub Scouts and Scouts BSA. This info will help you with that transition.</t>
  </si>
  <si>
    <t>(CUB 11)
Arrow-of-Light Transition
Period: 3
Transitioning from Cub Scouts to Scouts BSA is a major step that needs careful investigation. Learn how to make this transition successful through Arrow-of-Light transition fairs, Den Chiefs, Scout Troop invitations, Cub Scout Day Camps, Camporees, Camporalls, bridging ceremonies, and resident camps. Learn the Troop and the Pack responsibilities.</t>
  </si>
  <si>
    <t>(CUB 12)
Imaginative Pack Meetings
Period: 1
The pack meeting is the time to “join” the pack as one big family. Learn how to organize and lead this party, including entertainment, adult play-acting, decorations, jokes, ceremonies, stunts, skits, songs, run-ons, cheers &amp; sparklers, focusing on exciting Pack meetings that involve all ages.</t>
  </si>
  <si>
    <t>(CUB 13)
Cub Advancement
Period: 4
Learn about all the changes coming to the Cub Scout program in 2024.  Effective June 1, 2024, the Cub Scout program will be updated to ensure that Cub Scouting is Fun, Simple, and Easy. Fun for Cub Scouts, parents, and leaders. Simple to understand and explain. Easy to deliver as designed.</t>
  </si>
  <si>
    <t>(BSA 2)
The Trail from Life to Eagle
Period: 4
Scout from Life to Eagle can be the most challenging and rewarding. A Scout must know how to prioritize his plan, what the pitfalls may be, and how to stay focused on the ultimate prize. The session will help adult leaders understand the key concepts to ensure their Scout travels a successful path.</t>
  </si>
  <si>
    <t>(BSA 3)
Eagle Scout Projects
Period: 5
What is an Eagle Project? More importantly, what is NOT an Eagle project? This session will confirm truths and dispel myths. We will discuss how to advise a Scout in picking a project, delve into the three sections of the Eagle Scout Service Project Workbook, and discuss timing the project with other requirements for attaining the rank of Eagle.</t>
  </si>
  <si>
    <t>(BSA 4)
Troop Committee Chair and Committee Member
(2 periods)
Period: 1
This position-specific course for Troop committee members is intended to provide members with the basic information they need to support a Troop and conduct a successful Troop program. This course is conducted based on the five parts of a typical Troop committee meeting and is best when delivered at one time to all members of the Troop’s committee and, if possible, the Scoutmaster and ASM</t>
  </si>
  <si>
    <t>(BSA 5)
Citizenship in Society Merit Badge Counselor
Period: 5
What you need to know, to be an effective counselor for the Citizenship in Society Eagle Required (July 1, 2022) Merit Badge.  Completing this course, along with attending and completing GEN 11 “Diversity, Equity and Inclusion in Scouting” will provide the necessary training to be a Citizenship in Society Merit Badge Counselor.  A certificate of completion will be provided following completion of both courses.</t>
  </si>
  <si>
    <t>(BSA 6)
Merit Badge Counselor
Period: 3
Want to be a Merit Badge Counselor?  Attend this course to ensure you know all the requirements to be successful in delivering merit badge instruction to scouts in a manner consistent with program objectives</t>
  </si>
  <si>
    <t>(BSA 8)
How to conduct a Scoutmaster Conference
Period: 1
The Scoutmaster conference allows the Scoutmaster to review a Scout’s growth in his understanding of Scouting’s ideals, how the Scout applies these ideals in his daily life and in the troop.  Come learn the finer points of conducting a Scoutmaster Conference to ensure it's a positive and enabling event for your Scouts.</t>
  </si>
  <si>
    <t>(BSA 9)
How to do a Board of Review
Period: 2
The purpose of a Board of Review is to determine the quality of the Scout’s experience and decide whether the requirements for the rank have been fulfilled. If so, the board not only approves the Scout’s advancement but also provides encouragement to continue the quest for the next rank.  Come learn the finer points of conducting a review and how to make it a positive experience for both your youth and adult participants.</t>
  </si>
  <si>
    <t>(BSA 11)
First Year Backpacking
Period: 4
Unless the trails are scenic, Scouts who are new to backpacking can find it boring. And, Scouts who are less physically fit may view it as little more than hard work in disguise. Fortunately, there are plenty of things you can do to make backpacking fun.</t>
  </si>
  <si>
    <t>(BSA 12)
Now you're a Scoutmaster or Asst. Scoutmaster, what's next?
Period: 3
Finished all your training?  Wondering what's next?  Come learn how you can help shape your unit and support your overall objectives.  Troops need active leaders, wiling to jump in where needed.  Don't stand on the backwall waiting for someone to ask you to participate, help by being a part of the fun!</t>
  </si>
  <si>
    <t>(BSA 13)
How to pick, plan and train for a Philmont Hike
Period: 5
A Philmont 7 or 12-day adventure can be the crown jewel in any Scout's experience.  Come learn how to prepare for a hike, how to pick your adventure and what to look out for as you prepare to spend time in Scouting Paradise.</t>
  </si>
  <si>
    <t>(BSA 16)
Scoutmaster Specific Training (S24) (3 periods)
Period: 1
Scoutmaster Specific Training is a required course to be a trained Asst / Scoutmaster.  This course is the inperson equivalent of online Scoutmaster training.  NOTE: IOLS and Hazardous Weather are still required.</t>
  </si>
  <si>
    <t>(BSA 17)
Troops - Youth on Youth YPT for Summer Camp (2 periods)
Period: 4
All units attending summer camp need to attend this training.  With knowledge form this course, you will be able to properly prepare your unit (youths and adults) for fun, exciting and SAFE Summer Camp.  The Boy Scouts of America and the Orange County Council hold the safety of our youth as the highest of priorities.</t>
  </si>
  <si>
    <t>(BSA 18)
Developing Youth Leaders
Period: 4
Troop Leaders, get a better understanding of not only the opportunities within your unit of developing your youth leaders, the use of ILST, but also NYLT and NAYLE.  Make sure you're taking advantages of hidden gems such as helping with Cub Scout daycamp, staffing at Summer camp, etc.</t>
  </si>
  <si>
    <t>(CNCL 2)
Open Session w Council Key 3
Period: 3
Orange County Council’s current President and Scout Executive, Council Chairman, and Council Commissioner will discuss the future of the Council and the Boy Scouts of America and answer all questions.</t>
  </si>
  <si>
    <t>(GEN 3)
Scoutbook Overview and Hacks
Period: 1
Learn the finer points of navigating Scoutbook to help you operate your unit, find the resources and reports you need to be successful!</t>
  </si>
  <si>
    <t>(GEN 5)
How to become a Nova Counselor or SuperNova Mentor
Period: 1
Interested in delivering the BSA STEM/Nova Awards, but don't know where to start?  This course will provide some tried and tested means and methods for delivering Nova Awards to Scouts in groups ranging from small to large, and from in person to virtual. This course is based on the highly successful El Camino Real District Virtual Nova Award Program which during the last 2 years has served over 300 Scouts across the nation.  For an introduction to the STEM/NOVA Awards and how to become a Nova Counselor and/or Supernova Mentor, see the morning course "STEM/NOVA Awards".</t>
  </si>
  <si>
    <t xml:space="preserve">(GEN 6)
The Nuts and Bolts of Putting on a Nova Class
Period: 5
Learn about the BSA initiative in mathematics, science, engineering and technology (STEM), The Nova &amp; Supernova awards for all levels of Scouting will be described along with information on how Cubs/Scouts/Venture can earn them. Participants will learn how to become Nova Counselors and Supernova Mentors.  Discover how your unit can facilitate earning these rare and exciting awards. To see examples of very successful Nova Award programs, see the afternoon course "Delivering a STEM/NOVA Award Program". </t>
  </si>
  <si>
    <t>(GEN 9)
Outdoor Ethics Awareness
Period: 4
This course introduces the Leave No Trace ethics and skills needed by Youth and Adults at all program levels to understand the basic principles and how to apply them in the outdoors. It also reviews the Scouts BSA 2nd Class and 1st Class requirements and the Venturing Outdoor Bronze and Ranger Award requirements.</t>
  </si>
  <si>
    <t>(GEN 10)
Charter Organization Representative
(2 periods)
Period: 1
This class covers the responsibility of the Charter Organization Representative and their role as liaison between the organization leaders that sponsor a Cub Pack, Scout Troop or Venturing Crew and the Scout leaders of each unit.</t>
  </si>
  <si>
    <t>(GEN 12)
Youth Protection Training (2 periods)
Period: 4
An updated youth protection training is available for staff, leaders and parents. The training encompasses Venturing and Exploring Youth Protection. This course must be taken every 2 years to maintain registration.</t>
  </si>
  <si>
    <t>(GEN 14)
Philmont Training Center &amp; High Adventure Base
Period: 5
High in the northeastern New Mexico mountains, there is a beautiful and wondrous place called Philmont. Learn about the Philmont Training Center, the opportunities you have to grow your skills and the skills of leaders in your unit.  Find out what it means to be a Philmont Ambassador at the premier High Adventure Base.</t>
  </si>
  <si>
    <t>(GEN 20)
How to make Survival Bracelets
Period: 5
DIY survival bracelets make great gifts since you can personalize the size and color. You can even make your four-legged friend a new collar. Our DIY guide will show you how to craft your own bracelet using a cobra weave technique. Once you’ve got the technique down, use your imagination to make presents for all your adventurous friends and family.</t>
  </si>
  <si>
    <t>(GEN 21)
New Member Coordinator
Period: 4
Sustaining strong membership in a unit depends partly on reaching new audiences to invite them to join the unit and partly on engaging new members and their families so that they feel welcomed and want to stay. The role of the New Member Coordinator is to ensure that both keys to success take place.</t>
  </si>
  <si>
    <t>(GEN 22)
Trek Safety – Preparation, First Aid and Reporting
Period: 2
While Trek Safely is designed to help Scouting groups to be fully prepared for a backcountry trek, it also will help every youth and adult leader recognize situations that may develop where the group should stop and make camp or turn back. </t>
  </si>
  <si>
    <t>(GEN 23)
Understand ADD/ADHD &amp; Special Needs Scouting
Period: 1
Do you work with ADD/ADHD, physically disabled, or mentally challenged youth? Learn new stimulating methods, program ideas, and trails of advancement to inspire your youth.</t>
  </si>
  <si>
    <t>(GEN 24)
Risk Management (Safety &amp; Health)
Period: 3
This class will show you and your unit how to avoid risk and keep your youth and staff safe while Scouting! Everything from hazardous weather, water hazards, and hazards on the trail to general safety</t>
  </si>
  <si>
    <t xml:space="preserve">(GEN 25)
WordPress Websites for Unit Leaders (2 periods)
Period: 2
</t>
  </si>
  <si>
    <t>(GEN 27)
New Parent Onboarding &amp; Orientation
Period: 2
New Parent Onboarding (Packs/Troops) - How do new parents get informed (and active) in your unit?  Consider integrating a New Parent Orientation into your schedule.  Class will cover how to keep new members informed on your unit's methods of: Communication, Calendar, Advancement Procedures, Training, Fees, and Parent Participation.</t>
  </si>
  <si>
    <t>(GEN 30)
How to make Woggles / Neckerchief Slides
Period: 3
Come learn the art of making your own Woggle / Neckerchief slide.  It's a great Scouting craft and is a fun way to differentiate your unit from others.  Materials will be provided.</t>
  </si>
  <si>
    <t>(GEN 32)
Adult Awards
Period: 4
Recognizing adult achievements is important and shows the youth within your unit the value of continued participation and accomplishments.  Whether you notice it or not, your example is important!  Learn the methods and opportunities to award your adults for all their achievements.  Help keep them in the program for many years to come.</t>
  </si>
  <si>
    <t>(HAT 1)
Introduction to HAT
Period: 1
What is the OCC High Adventure Team? What do they do? What courses do they offer? What are those High Adventure Awards they sponsor? What do Scouts do with them once they have earned them? Come and find out.  OCCHAT.org</t>
  </si>
  <si>
    <t>(HAT 2)
HAT Death Valley High Adventure Cycling
Period: 1
This course will teach adult leaders how to put some exciting High Adventure into earning the Cycling Merit Badge with the final 50-Miler completed in Death Valley National Park. Check out the Death Valley Cycling 50 Miler Award at OCCHAT.org</t>
  </si>
  <si>
    <t>(HAT 3)
HAT Planning A Long-Term Sierra Trek
Period: 2
Want to take the next step up from weekend backpacking in the local mountains and deserts to where John Muir called the “Range of Light”? AKA the mighty Sierra Nevada. Multi -day treks in the Sierras, including the John Muir Trail and Mt. Whitney, can be the peak of the Scouting experience…come and learn how. A plethora of cool High Adventure Awards for these treks are available for Scouts and Venturers to earn…see the awards at OCCHAT.org</t>
  </si>
  <si>
    <t>(HAT 4)
HAT Santa Catalina And Channel Islands
Period: 3
The islands call Scouts and Scouters, and they are just a few hours away by boat from Southern California. This course will introduce High Adventure trekking and camping, snorkeling and SCUBA, and kayaking opportunities for Scouts and Venturers in and around the Santa Catalina and Channel Islands. Check out the Trans Catalina Trek and Channel Islands Adventurer High Adventure Awards at OCCHAT.org</t>
  </si>
  <si>
    <t>(BCS 101)
Core Concepts of Unit Service
Period: 4
This course reviews and reinforces the commissioner core concepts and identifies the key skills needed for commissioner to be able to assess the units they serve.</t>
  </si>
  <si>
    <t>(BCS 104)
Contacting Units
Period: 5
This course reviews the commissioner service objectives of contacting units to capture their strengths and linking unit needs to district operating committees, including (1) use of Commissioner Tools, (2) understanding early warning signals of unit issues, and (3) identifying focis areas for observing specific unit needs.</t>
  </si>
  <si>
    <t xml:space="preserve">(BCS 114)
Understanding &amp; Communicating with Today’s Leaders
Period: 1
This session focuses on how as commissioners we can embrace the differences and similarities of generations – in particular Generation X and Millennials – to make the scouting program stronger thru better understanding, communication and building relationships. </t>
  </si>
  <si>
    <t>(MCS 305)
Resolving Critical Unit Issues
Period: 2
strengths and weaknesses, and in developing plans to improve the functioning of the unit. When collaborating with the unit Key 3, the commissioner may be able to help identify critical issues and keep the unit from becoming an “At-Risk” unit</t>
  </si>
  <si>
    <t xml:space="preserve">(MCS 306)
Mentoring Skills
Period: 3
The course will discuss the new mentoring model, differences between coaching and mentoring and how it applies to unit service. </t>
  </si>
  <si>
    <t xml:space="preserve">(MCS 309)
Good Commissioners Need Both Head and Heart
Period: 4
In this course, we will discuss how the servant leadership concept is carried out in service to units using your head and heart. </t>
  </si>
  <si>
    <t xml:space="preserve">(MCS 312)
Recruiting the 21st Century Volunteer
Period: 5
All commissioners are responsible for recruiting other commissioners. This course familiarizes commissioners on the considerations and techniques that support recruiting volunteers who represent the generations of the 21st century. </t>
  </si>
  <si>
    <t xml:space="preserve">(DCS 501)
Selecting &amp; Limiting Scope of Your Doctoral Project Thesis
Period: 1
This session assists doctoral candidates in selecting their project/thesis concept. </t>
  </si>
  <si>
    <t>(DCS 503)
Developing Your Project or Thesis
Period: 2
This course covers the thesis outline and a variety of suggestions for writing and revising the report.</t>
  </si>
  <si>
    <t>(DCS 509)
Legacy of Servant Leadership
Period: 3
Explore characteristics of servant leaders, Understand servant leadership in Scouting, and Recognize the legacy of servant leadership</t>
  </si>
  <si>
    <t>(DCS 512)
Recruiting for Diversity
Period: 4
How do we ensure that every unit is supported to offer a quality Scouting program? Simple. We recruit and empower enough commissioners for the task. Throughout this course we will come to a better understanding of the need for diversity in scouting volunteers as well as ways to work toward recruiting a more diverse commissioner corps.</t>
  </si>
  <si>
    <t xml:space="preserve">(DCS 516)
The Unit Service Plan and the District
Period: 5
The Unit Service Plan is the roadmap to unit success. With appropriate guidance the commissioner staff can provide significant unit assistance. The district administrative s will need comprehensive data to set the course for unit success across the district. </t>
  </si>
  <si>
    <t>(Basic 100)
Unit Commissioner Basic Training (3 periods)
Period: 1
Learn what it means to be a Unit Commissioner, develop the program capability of a unit through building relationships with unit leaders and being a resource to them as they find ways to develop strength within the unit operation</t>
  </si>
  <si>
    <t>(YTH 2)
Chaplain's Aid Training for Scouts
Period: 4
For Youth serving in the position and Adult Mentors.  Come learn what it means to be a Chaplain's aide.  Understand your role, responsibilities and the tools you can use to help guide your unit.</t>
  </si>
  <si>
    <t>(CUB 5)
Pack Recruitment
Period: 3
Build a recruiting program that reaches youth in your area, appeals to their desires, and shows the value for their parents.  Build your toolbelt of resources to help your unit standout!</t>
  </si>
  <si>
    <t>(CUB 14)
Basic Knot Tying
Period: 5
Ideas for teaching knot tying to your Cub Scouts while learning the five basic knots used by the Wolf, Bear and Webelos.</t>
  </si>
  <si>
    <t>(BSA 15)
Advancement - Trail to First Class
Period: 5
A robust Trail to First program should be the part of every Troop.  Learn how you can integrate your Trail to First Class program into your everyday activities, making it fun for younger and older Scouts.</t>
  </si>
  <si>
    <t>(GEN 8)
Religious Awards
Period: 2
Learn about Religious Emblems and how they support a Scout’s “Duty to God.” All religious denominations have programs available for Cubs through Adults. An overview will be presented plus where specific information can be obtained and how your Scout can earn the emblem of his faith.</t>
  </si>
  <si>
    <t>Transitioning from Cub Scouts to Scouts BSA is a major step that needs careful investigation. Learn how to make this transition successful through Arrow-of-Light transition fairs, Den Chiefs, Scout Troop invitations, Cub Scout Day Camps, Camporees, Camperalls, bridging ceremonies, and resident camps. Learn the Troop and the Pack responsibilities.</t>
  </si>
  <si>
    <t>Randall.Aldrich@scouting.org</t>
  </si>
  <si>
    <t>Randall Aldrich</t>
  </si>
  <si>
    <t>Interested in fundraising by doing a product sale for your unit? In this class you will learn about the scouting policies associated with fundraising and how to plan a product sale. You will also learn what fundraisers are pre-approved to do in your unit and what the approval process is for all other fundraisers.</t>
  </si>
  <si>
    <t>Product Sales - Best Practices</t>
  </si>
  <si>
    <t>This will be a demonstration of the abilities of the Trail’s End technology to make your job of running a popcorn sale super easy.  We will cover tracking inventory, scheduling storefronts, reporting available to you, and how to understand your invoice.</t>
  </si>
  <si>
    <t>For Youth:  Join us in an informative training session that will prepare YOU to Lead the Way into Scouting as a Den Chief. A Den Chief is a member of a Scouts BSA Troop, or Venturing Crew who assists with a Cub Scout Den. To become a Den Chief, you must be trained in the position.</t>
  </si>
  <si>
    <t>Need some extra ideas for crafts that young fingers can readily make? Come and explore a variety of crafts that your Cub Scouts will have an exciting experience producing and will be with them forever (if only as a memory). No artistic talent required.</t>
  </si>
  <si>
    <t>Camping and outdoor activities are an integral and important part of the Scouting program. Learn about age-appropriate outdoor activities and how to bring a WEBELOS camping program to your unit. Learn who can go, where &amp; when to go, what to take, and what to do once you arrive.</t>
  </si>
  <si>
    <t>Build a recruiting program that reaches youth in your area, appeals to their desires, and shows the value for their parents. Build your toolbelt of resources to help your unit standout!</t>
  </si>
  <si>
    <t>Ideas for teaching knot tying to your Cub Scouts while learning the five basic knots used by the Wolf, Bear, and WEBELOS Dens.</t>
  </si>
  <si>
    <t>Scouting from Life to Eagle can be the most challenging and rewarding. A Scout must know how to prioritize their plan, what the pitfalls may be, and how to stay focused on the ultimate prize. The session will help adult leaders understand the key concepts to ensure their Scout travels a successful path.</t>
  </si>
  <si>
    <t>This position-specific course for Troop committee members is intended to provide members with the basic information they need to support a Troop and conduct a successful Troop program. This course is conducted based on the five parts of a typical Troop committee meeting and is best when delivered at one time to all members of the Troop’s committee and, if possible, the Scoutmaster and ASM.  This course is the in person equivalent of the online Troop Committee Position - Specific Training or sometimes called "The Committee Challenge".</t>
  </si>
  <si>
    <t xml:space="preserve">What you need to know to be an effective counselor for the Citizenship in Society Eagle Merit Badge.  </t>
  </si>
  <si>
    <t>Want to be a Merit Badge Counselor? Attend this course to ensure you know all the requirements to be successful in delivering merit badge instruction to scouts in a manner consistent with program objectives.</t>
  </si>
  <si>
    <t>The Scoutmaster conference allows the Scoutmaster to review a Scout’s growth in their understanding of Scouting’s ideals, as well as how the Scout applies these ideals in their daily life and in the Troop.  Come learn the finer points of conducting a Scoutmaster Conference to ensure it's a positive and enabling event for your Scouts.</t>
  </si>
  <si>
    <t>The purpose of a Board of Review is to determine the quality of the Scout’s experience and decide whether the requirements for the rank have been fulfilled. If so, the board not only approves the Scout’s advancement but also provides encouragement to continue the quest for the next rank. Come learn the finer points of conducting a review and how to make it a positive experience for both your youth and adult participants.</t>
  </si>
  <si>
    <t>room-x</t>
  </si>
  <si>
    <t>room-a</t>
  </si>
  <si>
    <t>p5room-r</t>
  </si>
  <si>
    <t>Have you finished all your training? Are you wondering what's next?  Come learn how you can help shape your unit and support your overall objectives. Troops need active leaders, willing to jump in where needed. Don't stand on the backwall waiting for someone to ask you to participate, help by being a part of the fun!</t>
  </si>
  <si>
    <t>A Philmont 7 or 12-day adventure can be the crown jewel in any Scout's experience. Come learn how to prepare for a hike, how to pick your adventure and what to look out for as you prepare to spend time in Scouting Paradise.</t>
  </si>
  <si>
    <t>A robust Trail to First Class program should be a part of every Troop. Learn how you can integrate your Trail to First Class program into your everyday activities, making it fun for younger and older Scouts.</t>
  </si>
  <si>
    <t>All units attending summer camp need to attend this training. With knowledge from this course, you will be able to properly prepare your unit (youths and adults) for a fun, exciting and SAFE Summer Camp. The Boy Scouts of America and the Orange County Council hold the safety of our youth as the highest of priorities.</t>
  </si>
  <si>
    <t>Troop Leaders, get a better understanding of not only the opportunities within your unit of developing your youth leaders, such as ILST, but also outside the unit training opportunities such as NYLT and NAYLE. Make sure you're taking advantage of hidden gems such as helping with Cub Scout Day Camp, staffing at Summer camp, etc.</t>
  </si>
  <si>
    <t>Learn the finer points of navigating Scoutbook to help you operate your unit, find the resources, and reports you need to be successful!</t>
  </si>
  <si>
    <t>Interested in delivering the BSA STEM/Nova Awards but don't know where to start? This course will provide some tried and tested means and methods for delivering Nova Awards to Scouts in groups ranging from small to large, and from in person to virtual. This course is based on the highly successful El Camino Real District Virtual Nova Award Program which during the last two years has served over 300 Scouts across the nation. For an introduction to the STEM/NOVA Awards and how to become a Nova Counselor and/or Supernova Mentor, see the morning course "STEM/NOVA Awards".</t>
  </si>
  <si>
    <t xml:space="preserve">Learn about the BSA initiative in mathematics, science, engineering, and technology (STEM), The Nova &amp; Supernova awards for all levels of Scouting will be described along with information on how scouts from all programs can earn them. Participants will learn how to become Nova Counselors and Supernova Mentors.  Discover how your unit can facilitate earning these rare and exciting awards. To see examples of very successful Nova Award programs, see the afternoon course "Delivering a STEM/NOVA Award Program". </t>
  </si>
  <si>
    <t>Learn about Religious Emblems and how they support a Scout’s “Duty to God.” All religious denominations have programs available for Cubs through Adults. An overview will be presented plus where specific information can be obtained and how your Scout can earn the emblem of their faith.</t>
  </si>
  <si>
    <t>An updated youth protection training is available for staff, leaders, and parents. The training encompasses Venturing and Exploring Youth Protection. This course must be taken every year to maintain registration.</t>
  </si>
  <si>
    <t>Sustaining strong membership in a unit depends partly on reaching new audiences to invite them to join the unit and partly on engaging new members and their families so that they feel welcomed and want to stay. The role of the New Member Coordinator is to ensure that both keys to success take place.</t>
  </si>
  <si>
    <t xml:space="preserve">While Trek Safely is designed to help Scouting groups to be fully prepared for a backcountry trek, it also will help every youth and adult leader recognize situations that may develop where the group should stop and make camp or turn back. </t>
  </si>
  <si>
    <t>This class will show you and your unit how to avoid risk and keep your youth and staff safe while Scouting! Everything from hazardous weather, water hazards, and hazards on the trail to general safety.</t>
  </si>
  <si>
    <t>New Parent Onboarding (Packs/Troops) - How do new parents get informed (and active) in your unit?  Consider integrating a New Parent Orientation into your schedule. This class will cover how to keep new members informed on your unit's methods of: Communication, Calendar, Advancement Procedures, Training, Fees, and Parent Participation.</t>
  </si>
  <si>
    <t>Come learn the art of making your own Woggle/Neckerchief slide. It's a great Scouting craft and is a fun way to differentiate your unit from others. Materials will be provided.</t>
  </si>
  <si>
    <t>DIY survival bracelets make great gifts since you can personalize the size and color. You can even make your four-legged friend a new collar. Our DIY guide will show you how to craft your own bracelet using a cobra weave technique. Once you’ve got the technique down, use your imagination to make presents for all your adventurous friends and family.  Materials will be provided.</t>
  </si>
  <si>
    <t>Recognizing adult achievements is important and shows the youth within your unit the value of continued participation and accomplishments.  Whether you notice it or not, your example is important!  Learn the methods and opportunities to award your adults for all their achievements. Help keep them in the program for many years to come.</t>
  </si>
  <si>
    <t>What is the OCC High Adventure Team? What do they do? What courses do they offer? What are those High Adventure Awards they sponsor? What do Scouts do with them once they have earned them? Come and find out. OCCHAT.org</t>
  </si>
  <si>
    <t>This course reviews the commissioner service objectives of contacting units to capture their strengths and linking unit needs to district operating committees, including (1) use of Commissioner Tools, (2) understanding early warning signals of unit issues, and (3) identifying focus areas for observing specific unit needs.</t>
  </si>
  <si>
    <t>Note:  Rooms may change.  This view is to assist with planninng your day at UOS.</t>
  </si>
  <si>
    <t>joe@integratedsrv.com</t>
  </si>
  <si>
    <t>asm2013jambo@gmail.com</t>
  </si>
  <si>
    <t>jeepsforme@gmail.com</t>
  </si>
  <si>
    <t>kmeshane@gmail.com</t>
  </si>
  <si>
    <t>mcwriterdds@gmail.com</t>
  </si>
  <si>
    <t>Gary.g.ibanez@gmail.com</t>
  </si>
  <si>
    <t>thewriterfam@gmail.com</t>
  </si>
  <si>
    <t>jbozanic@gmail.com</t>
  </si>
  <si>
    <t>petekottke@gmail.com</t>
  </si>
  <si>
    <t>robert.l.batman@kp.org</t>
  </si>
  <si>
    <t>paul.strasma@gmail.com</t>
  </si>
  <si>
    <t>(Multiple Items)</t>
  </si>
  <si>
    <t>Russell.Etzenhouser@scouting.org</t>
  </si>
  <si>
    <t>dschilpp2@earthlink.net</t>
  </si>
  <si>
    <t>doctorscoutmaster@gmail.com</t>
  </si>
  <si>
    <t>johnnyscout007@yahoo.com</t>
  </si>
  <si>
    <t>Instructor TBD</t>
  </si>
  <si>
    <t xml:space="preserve">Going on backpack outings allows Scouts to see awesome sights that very few people get to experience. But a Scout’s first backpacking experience is a special one as it will set the tone for their willingness to not only do it again, but to advance to longer, more challenging outings to come.  Unfortunately, a bad experience could be irreversible.  So how do you ensure a positive experience on their first outing?  Well, that’s what this course is designed for.  We’ll cover the key elements of planning, preparation, equipment and location and how in the hands of the right leadership, a Scout will have an awesome experience and leave them longing for more. </t>
  </si>
  <si>
    <t>Charlie Wilson</t>
  </si>
  <si>
    <t>charlie.wilson@scouting.org</t>
  </si>
  <si>
    <t>Religious Awards / Religious Emblem Coordinator</t>
  </si>
  <si>
    <t>Troops - Youth on Youth YPT for Summer Camp  (BSA 17)</t>
  </si>
  <si>
    <r>
      <t xml:space="preserve">University of Scouting Class Schedule: March 29, 2025
For Class Descriptions, go to </t>
    </r>
    <r>
      <rPr>
        <sz val="22"/>
        <color theme="4" tint="-0.249977111117893"/>
        <rFont val="Calibri"/>
        <family val="2"/>
        <scheme val="minor"/>
      </rPr>
      <t>https://ocbsa.org/uofs</t>
    </r>
  </si>
  <si>
    <t>v1.10.25</t>
  </si>
  <si>
    <t>Building Pack/Troop Relationships</t>
  </si>
  <si>
    <t>To be developed</t>
  </si>
  <si>
    <t>Jamie Finnsson</t>
  </si>
  <si>
    <t>missimpos@aol.com</t>
  </si>
  <si>
    <t>Commissioner and S.A.F.E. Scouting</t>
  </si>
  <si>
    <t>Scouting will not compromise the safety of our youth, volunteers, and employees. Safety is a value that must be taught and reinforced at every opportunity. Within Scouting, all are responsible and must hold each other accountable to provide a safe environment for all participants.</t>
  </si>
  <si>
    <t>Welcoming, Engaging, and Onboarding New Commissioners</t>
  </si>
  <si>
    <t>This course is an orientation for new commissioners and includes training requirements, onboarding, resources, and more! It also helps the district and assistant district commissioners guide and support the new commissioners toward successful unit service.</t>
  </si>
  <si>
    <t>Commissioners -- The Single Best Resource</t>
  </si>
  <si>
    <t>Commissioners provide unit leadership with information and guidance on the latest changes in the programs of the BSA. Providing unit service is the same regardless of the type of unit. They are the single best resource for unit leaders to look to for the support they need.</t>
  </si>
  <si>
    <t>Roundtables in Unit Service</t>
  </si>
  <si>
    <t>An effective roundtable is vital to the success of all unit service. This course reviews and reinforces how roundtables fit into the unit service structure by providing roundtable services to units and unit leaders.</t>
  </si>
  <si>
    <t>Becoming a Project/Thesis Advisor</t>
  </si>
  <si>
    <t>This course prepares a person who holds a Doctorate of Commissioner Science to become a thesis/project advisor. We will examine the requirements to be an advisor.</t>
  </si>
  <si>
    <t>Coaching Commissioners</t>
  </si>
  <si>
    <t>Coaching is about relationships. It is the ability to listen, to observe, to share, to support and to engage in a way that will help others solve their own problems, grow as individuals, and attain their full potential. Coaching is the art of helping others arrive at conclusions through their own analysis of the situation and facts.</t>
  </si>
  <si>
    <t>Commissioner Culture</t>
  </si>
  <si>
    <t>Be the Heart, Build Relationships, Change Lives— is the Commissioner Culture Statement. This course will explore what this statement means and how to put our "culture" into action.</t>
  </si>
  <si>
    <t>Service to Units at Risk</t>
  </si>
  <si>
    <t>Early detection and systematic problem-solving is critical to support units when they encounter problems which may prevent them from functioning effectively.This class will provide the commissioner with ways to identify these units and to discuss the processes needed to support the unit’s move toward performing as an effective scouting unit.</t>
  </si>
  <si>
    <t>Succession Planning</t>
  </si>
  <si>
    <t xml:space="preserve">Adult leadership changes. To support the orderly change of leadership it is important to encourage each unit to create a long-term succession plan. Commissioners need to understand the process to support the development and maintenance of a succession plan in the units they support. </t>
  </si>
  <si>
    <t>Onboarding Commissioners</t>
  </si>
  <si>
    <t>In this session, we will explain why we onboard commissioners into their new position and discuss who is responsible for ensuring that onboarding happens. We will also discuss the onboarding process and how it is to be completed. This course benefits any commissioner, especially commissioners who serve as onboarding coaches.</t>
  </si>
  <si>
    <t>Unit and Roundtable Commissioners Working Together</t>
  </si>
  <si>
    <t>While unit commissioners and roundtable commissioners wear distinct position patches, denoting their field of expertise, both patches feature the wreath of service and for good reason! Unit commissioners and roundtable commissioners work together to ensure unit leaders have the support they need to succeed. Remember: “Roundtable is unit service.”This course will show how all commissioners in a district help units identify and address their needs.</t>
  </si>
  <si>
    <t>Addressing Unit Challenges Through Roundtable</t>
  </si>
  <si>
    <t>All commissioners have varying perspectives on unit service. The monthly roundtable plays a key role in unit service and in helping unit leaders address their challenges and roadblocks. A great roundtable team will deliver a quality event that encourages leaders to return each month. This course is the culmination of the College of Commissioner Science material directly related to the monthly roundtable.</t>
  </si>
  <si>
    <t>Placeholder</t>
  </si>
  <si>
    <t>robert.l.batman@gmail.com</t>
  </si>
  <si>
    <t>This position-specific course for Cub Scout pack committee members isintended to provide members with the basic information they need tosupport a pack and conduct a successful pack program. This course isconducted based on the five parts of a typical pack committee meeting.</t>
  </si>
  <si>
    <t>Den Chief for Scouts
(Three periods)</t>
  </si>
  <si>
    <t>Pack Plan for a Year
(Two periods)</t>
  </si>
  <si>
    <t>Troop Committee Chair and Committee Member
(Two periods)</t>
  </si>
  <si>
    <t>Pack Committee Chair and Committee Member
(Two Periods)</t>
  </si>
  <si>
    <t>Troops - Youth on Youth YPT for Summer Camp
(Two periods)</t>
  </si>
  <si>
    <t>Troops - Youth on Youth YPT for Summer Camp
(continued)</t>
  </si>
  <si>
    <t>Charter Organization Representative
(Two periods)</t>
  </si>
  <si>
    <t>Youth Protection Training
(Two periods)</t>
  </si>
  <si>
    <t>Youth Protection Training
(continued)</t>
  </si>
  <si>
    <t>Now you're a Scoutmaster or Asst. Scoutmaster, what's next?
(Two sessions)</t>
  </si>
  <si>
    <t>Now you're a Scoutmaster or Asst. Scoutmaster, what's next?
(continued)</t>
  </si>
  <si>
    <t>Jim Shoffit</t>
  </si>
  <si>
    <t>woodbadgeone@hotmail.com</t>
  </si>
  <si>
    <t>Bill Whittenberg</t>
  </si>
  <si>
    <t>billwhittenberg@yahoo.com</t>
  </si>
  <si>
    <t>Introduction to Leadership Skills for Troops (ILST) provides Scouts with a broader understanding of the troop and ways they can work with other troop leaders (both Scouts and adults) to make the troop a success, and gives them strategies for dealing with many of the challenges they are likely to face.</t>
  </si>
  <si>
    <t>SBSA</t>
  </si>
  <si>
    <t>Why Growth is Important to All of Us</t>
  </si>
  <si>
    <t>Growth is immensely important to the Scouting Movement. Come learn why we all need to think about growth, and how each of us plays a crucial role in it.</t>
  </si>
  <si>
    <t>Messengers of Peace</t>
  </si>
  <si>
    <t>Messengers of Peace aims to promote a culture of peace and dialogue for mutual understanding, promote service initiatives led by Scouts, support the development of young people affected by conflict situations, provide further connection to the UN’s Sustainable Development Goals and connect Scouts around the world in a global network of 20 million Messengers of Peace.</t>
  </si>
  <si>
    <t>Have you finished your training? Are you wondering what's next?  Scouts need active guides and mentors that are willing to jump in wherever needed to support all Scouts and Youth Leadership. Come hang out with your peers to discuss how YOU can help shape your Unit, support your Scout Leaderships Vision and learn of additional training opportunities. Most importantly, you should be a part of the fun!</t>
  </si>
  <si>
    <t>*</t>
  </si>
  <si>
    <t>Volunteer-Professional Relationships</t>
  </si>
  <si>
    <t xml:space="preserve">The BSA trains Scout professionals on their responsibility for developing good working relationships with volunteers. However, both volunteers and professionals share responsibility for building good working relationships in Scouting. No matter what your role in the district or council, skill in working effectively with your professional staff adviser is important. </t>
  </si>
  <si>
    <t>Valerie Venegas
Vince Fraumeni</t>
  </si>
  <si>
    <t>vvenegasgwc@yahoo.com
v.jfraumeni@verizon.net</t>
  </si>
  <si>
    <t>Introduction to Leadership Skills for Troops (S97)
(Four sessions)</t>
  </si>
  <si>
    <t>Introduction to Leadership Skills for Troops (S97)
(continued)</t>
  </si>
  <si>
    <t>Room-126</t>
  </si>
  <si>
    <t>Chaplain Aid Training for Scouts</t>
  </si>
  <si>
    <t>For Youth serving in the position and Adult Mentors. Come learn what it means to be a Chaplain Aide.  Understand your role, responsibilities, and the tools you can use to help guide your unit.</t>
  </si>
  <si>
    <t>Chari Lewis</t>
  </si>
  <si>
    <t>crew691ocbsa@gmail.com</t>
  </si>
  <si>
    <t>Donny Earl</t>
  </si>
  <si>
    <t>dudedvm@gmail.com</t>
  </si>
  <si>
    <t>Jim Stewart
Karen Writer</t>
  </si>
  <si>
    <t>jimandsuestewart@roadrunner.com
thewriterfam@gmail.com</t>
  </si>
  <si>
    <t>Jeff Wolf
Michael Lindsey</t>
  </si>
  <si>
    <t>Russell Etzehouser
Bill Baker
Steve Bradley</t>
  </si>
  <si>
    <t xml:space="preserve">
russel.etzenhouser@scouting.org
sbrad8854@aol.com</t>
  </si>
  <si>
    <t>Pauline Oldenburg</t>
  </si>
  <si>
    <t>polden6230@aol.com</t>
  </si>
  <si>
    <t>Dennis Crockett</t>
  </si>
  <si>
    <t>Pete Kottke
Ward Roveira</t>
  </si>
  <si>
    <t>pacifica.districtchair@gmail.com</t>
  </si>
  <si>
    <t>Dan Moran</t>
  </si>
  <si>
    <t>danmoran72@gmail.com</t>
  </si>
  <si>
    <t>Harrison Roberts-Dahlgren</t>
  </si>
  <si>
    <t>25memyselfandgames@gmail.com</t>
  </si>
  <si>
    <t>Moni Cruz</t>
  </si>
  <si>
    <t>moni.grissy20@icloud.com</t>
  </si>
  <si>
    <t>Trek Safety – Preparation, First Aid, and Reporting</t>
  </si>
  <si>
    <t>Dani DeGrood</t>
  </si>
  <si>
    <t>dschilpp2@earthlink.net
mlindsey500@msn.com</t>
  </si>
  <si>
    <t>mlindsey500@msn.com
jeff.wolf1401@gmail.com</t>
  </si>
  <si>
    <t>Fishing Basics</t>
  </si>
  <si>
    <t>Charles Villafana</t>
  </si>
  <si>
    <t>charlesavillafana@gmail.com</t>
  </si>
  <si>
    <t>Fishing Basics is an introduction to fishing skills and Scouting America's fishing programs. The course will cover basic skills to use in your units fishing activities. </t>
  </si>
  <si>
    <t>Cub Scout Advancement</t>
  </si>
  <si>
    <t>This course guides Cub Leaders in the process of advancement throughout the Cub Scout program.</t>
  </si>
  <si>
    <t>Russell Etzenhouser
Valerie Venegas</t>
  </si>
  <si>
    <t>Russell.Etzenhouser@scouting.org
vvenegasgwc@yahoo.com</t>
  </si>
  <si>
    <t>Hunter Piper
Justin Underwood</t>
  </si>
  <si>
    <t>lippoe@aol.com
KI6ABD@sbcglobal.net</t>
  </si>
  <si>
    <t>John Nielsen</t>
  </si>
  <si>
    <t>Outside</t>
  </si>
  <si>
    <t>Room-Outside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</si>
</sst>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8"/>
      <name val="Calibri"/>
      <family val="2"/>
      <scheme val="minor"/>
    </font>
    <font>
      <b/>
      <sz val="22"/>
      <color theme="1"/>
      <name val="Calibri"/>
      <family val="2"/>
      <scheme val="minor"/>
    </font>
    <font>
      <u/>
      <sz val="11"/>
      <color theme="10"/>
      <name val="Calibri"/>
      <family val="2"/>
      <scheme val="minor"/>
    </font>
    <font>
      <sz val="10"/>
      <color theme="1"/>
      <name val="Calibri"/>
      <family val="2"/>
      <scheme val="minor"/>
    </font>
    <font>
      <sz val="22"/>
      <color theme="4" tint="-0.249977111117893"/>
      <name val="Calibri"/>
      <family val="2"/>
      <scheme val="minor"/>
    </font>
    <font>
      <sz val="11"/>
      <name val="Calibri"/>
      <family val="2"/>
      <scheme val="minor"/>
    </font>
    <font>
      <sz val="11"/>
      <color rgb="FF000000"/>
      <name val="Calibri"/>
      <family val="2"/>
      <scheme val="minor"/>
    </font>
    <font>
      <sz val="14"/>
      <color theme="1"/>
      <name val="Calibri"/>
      <family val="2"/>
      <scheme val="minor"/>
    </font>
    <font>
      <sz val="11"/>
      <color theme="9"/>
      <name val="Calibri"/>
      <family val="2"/>
      <scheme val="minor"/>
    </font>
    <font>
      <sz val="10"/>
      <color rgb="FF00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50"/>
        <bgColor indexed="64"/>
      </patternFill>
    </fill>
    <fill>
      <patternFill patternType="solid">
        <fgColor rgb="FF7030A0"/>
        <bgColor indexed="64"/>
      </patternFill>
    </fill>
    <fill>
      <patternFill patternType="solid">
        <fgColor rgb="FF92D050"/>
        <bgColor indexed="64"/>
      </patternFill>
    </fill>
    <fill>
      <patternFill patternType="solid">
        <fgColor rgb="FFC000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3"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top" wrapText="1" indent="1"/>
    </xf>
    <xf numFmtId="0" fontId="0" fillId="2" borderId="0" xfId="0" applyFill="1" applyAlignment="1">
      <alignment horizontal="left" vertical="top" wrapText="1" indent="1"/>
    </xf>
    <xf numFmtId="0" fontId="0" fillId="0" borderId="0" xfId="0" applyAlignment="1">
      <alignment horizontal="left" vertical="center" wrapText="1" indent="1"/>
    </xf>
    <xf numFmtId="0" fontId="0" fillId="2" borderId="0" xfId="0" applyFill="1" applyAlignment="1">
      <alignment horizontal="left" vertical="center" wrapText="1" indent="1"/>
    </xf>
    <xf numFmtId="0" fontId="0" fillId="3" borderId="0" xfId="0" applyFill="1" applyAlignment="1">
      <alignment horizontal="left" vertical="center" wrapText="1" indent="1"/>
    </xf>
    <xf numFmtId="0" fontId="0" fillId="3" borderId="0" xfId="0" applyFill="1" applyAlignment="1">
      <alignment horizontal="left" vertical="top"/>
    </xf>
    <xf numFmtId="0" fontId="0" fillId="4" borderId="0" xfId="0" applyFill="1" applyAlignment="1">
      <alignment horizontal="left" vertical="top"/>
    </xf>
    <xf numFmtId="0" fontId="0" fillId="4" borderId="0" xfId="0" applyFill="1" applyAlignment="1">
      <alignment horizontal="left" vertical="center" wrapText="1" indent="1"/>
    </xf>
    <xf numFmtId="0" fontId="0" fillId="5" borderId="0" xfId="0" applyFill="1" applyAlignment="1">
      <alignment horizontal="left" vertical="center" wrapText="1" indent="1"/>
    </xf>
    <xf numFmtId="0" fontId="0" fillId="6" borderId="0" xfId="0" applyFill="1" applyAlignment="1">
      <alignment horizontal="left" vertical="center" wrapText="1" indent="1"/>
    </xf>
    <xf numFmtId="0" fontId="0" fillId="7" borderId="0" xfId="0" applyFill="1" applyAlignment="1">
      <alignment horizontal="left" vertical="center" wrapText="1" indent="1"/>
    </xf>
    <xf numFmtId="0" fontId="0" fillId="8" borderId="0" xfId="0" applyFill="1" applyAlignment="1">
      <alignment horizontal="left" vertical="center" wrapText="1" indent="1"/>
    </xf>
    <xf numFmtId="0" fontId="0" fillId="8" borderId="0" xfId="0" applyFill="1" applyAlignment="1">
      <alignment horizontal="left" vertical="center"/>
    </xf>
    <xf numFmtId="0" fontId="2" fillId="9" borderId="0" xfId="0" applyFont="1" applyFill="1" applyAlignment="1">
      <alignment horizontal="left" vertical="center" wrapText="1" indent="1"/>
    </xf>
    <xf numFmtId="0" fontId="2" fillId="10" borderId="0" xfId="0" applyFont="1" applyFill="1" applyAlignment="1">
      <alignment vertical="center" wrapText="1"/>
    </xf>
    <xf numFmtId="0" fontId="2" fillId="11" borderId="0" xfId="0" applyFont="1" applyFill="1" applyAlignment="1">
      <alignment horizontal="left" vertical="center" wrapText="1" indent="1"/>
    </xf>
    <xf numFmtId="0" fontId="0" fillId="12" borderId="0" xfId="0" applyFill="1" applyAlignment="1">
      <alignment horizontal="left" vertical="center" wrapText="1" indent="1"/>
    </xf>
    <xf numFmtId="0" fontId="2" fillId="13" borderId="0" xfId="0" applyFont="1" applyFill="1" applyAlignment="1">
      <alignment horizontal="left" vertical="center" wrapText="1" indent="1"/>
    </xf>
    <xf numFmtId="0" fontId="0" fillId="14" borderId="0" xfId="0" applyFill="1" applyAlignment="1">
      <alignment horizontal="left" vertical="center" wrapText="1" indent="1"/>
    </xf>
    <xf numFmtId="0" fontId="1" fillId="0" borderId="0" xfId="0" applyFont="1" applyAlignment="1">
      <alignment horizontal="center"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wrapText="1"/>
    </xf>
    <xf numFmtId="0" fontId="0" fillId="2" borderId="3" xfId="0" applyFill="1" applyBorder="1" applyAlignment="1">
      <alignment horizontal="center" vertical="top"/>
    </xf>
    <xf numFmtId="0" fontId="0" fillId="2" borderId="3" xfId="0" applyFill="1" applyBorder="1" applyAlignment="1">
      <alignment horizontal="left" vertical="top"/>
    </xf>
    <xf numFmtId="0" fontId="0" fillId="2" borderId="3" xfId="0" applyFill="1" applyBorder="1" applyAlignment="1">
      <alignment horizontal="left" vertical="top" wrapText="1" indent="1"/>
    </xf>
    <xf numFmtId="0" fontId="0" fillId="2" borderId="4" xfId="0" applyFill="1" applyBorder="1" applyAlignment="1">
      <alignment horizontal="left" vertical="top" wrapText="1" indent="1"/>
    </xf>
    <xf numFmtId="0" fontId="1" fillId="0" borderId="1" xfId="0" applyFont="1" applyBorder="1" applyAlignment="1">
      <alignment horizontal="center" vertical="top"/>
    </xf>
    <xf numFmtId="0" fontId="0" fillId="0" borderId="1" xfId="0" applyBorder="1" applyAlignment="1">
      <alignment horizontal="center" vertical="center" wrapText="1"/>
    </xf>
    <xf numFmtId="0" fontId="0" fillId="0" borderId="1" xfId="0" applyBorder="1" applyAlignment="1">
      <alignment horizontal="left" vertical="center" wrapText="1" indent="1"/>
    </xf>
    <xf numFmtId="0" fontId="1" fillId="2" borderId="2" xfId="0" applyFont="1" applyFill="1" applyBorder="1" applyAlignment="1">
      <alignment horizontal="left" vertical="top" indent="1"/>
    </xf>
    <xf numFmtId="0" fontId="1" fillId="0" borderId="1" xfId="0" applyFont="1" applyBorder="1" applyAlignment="1">
      <alignment horizontal="left" vertical="center" wrapText="1" indent="1"/>
    </xf>
    <xf numFmtId="0" fontId="0" fillId="0" borderId="1" xfId="0" applyBorder="1" applyAlignment="1">
      <alignment horizontal="left" vertical="top"/>
    </xf>
    <xf numFmtId="0" fontId="0" fillId="0" borderId="1" xfId="0" applyBorder="1" applyAlignment="1">
      <alignment horizontal="center" vertical="top"/>
    </xf>
    <xf numFmtId="0" fontId="1" fillId="0" borderId="1" xfId="0" applyFont="1" applyBorder="1" applyAlignment="1">
      <alignment horizontal="left" vertical="top"/>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0" borderId="0" xfId="0" pivotButton="1"/>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6" fillId="0" borderId="0" xfId="1" applyAlignment="1">
      <alignment horizontal="left" vertical="center"/>
    </xf>
    <xf numFmtId="0" fontId="7" fillId="0" borderId="0" xfId="0" applyFont="1" applyAlignment="1">
      <alignment horizontal="left" vertical="center" indent="1"/>
    </xf>
    <xf numFmtId="0" fontId="5" fillId="0" borderId="0" xfId="0" applyFont="1" applyAlignment="1">
      <alignment vertical="center" wrapText="1"/>
    </xf>
    <xf numFmtId="0" fontId="0" fillId="15" borderId="0" xfId="0" applyFill="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15" borderId="1" xfId="0" applyFill="1" applyBorder="1" applyAlignment="1">
      <alignment horizontal="center" vertical="center"/>
    </xf>
    <xf numFmtId="0" fontId="0" fillId="15" borderId="1" xfId="0" applyFill="1" applyBorder="1" applyAlignment="1">
      <alignment horizontal="left" vertic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wrapText="1"/>
    </xf>
    <xf numFmtId="0" fontId="0" fillId="16" borderId="1" xfId="0" applyFill="1" applyBorder="1" applyAlignment="1">
      <alignment horizontal="left" vertical="center" wrapText="1"/>
    </xf>
    <xf numFmtId="0" fontId="0" fillId="16" borderId="1" xfId="0" applyFill="1" applyBorder="1" applyAlignment="1">
      <alignment horizontal="left" vertical="center"/>
    </xf>
    <xf numFmtId="0" fontId="0" fillId="3" borderId="1" xfId="0" applyFill="1" applyBorder="1" applyAlignment="1">
      <alignment horizontal="left" vertical="center"/>
    </xf>
    <xf numFmtId="0" fontId="0" fillId="8" borderId="1" xfId="0" applyFill="1" applyBorder="1" applyAlignment="1">
      <alignment horizontal="center" vertical="center"/>
    </xf>
    <xf numFmtId="0" fontId="1" fillId="2" borderId="1" xfId="0" applyFont="1" applyFill="1" applyBorder="1" applyAlignment="1">
      <alignment vertical="center"/>
    </xf>
    <xf numFmtId="0" fontId="0" fillId="0" borderId="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15" borderId="5" xfId="0" applyFill="1" applyBorder="1" applyAlignment="1">
      <alignment horizontal="center" vertical="center"/>
    </xf>
    <xf numFmtId="0" fontId="0" fillId="15" borderId="5" xfId="0" applyFill="1" applyBorder="1" applyAlignment="1">
      <alignment horizontal="left" vertical="center" wrapText="1"/>
    </xf>
    <xf numFmtId="0" fontId="0" fillId="0" borderId="5" xfId="0" applyBorder="1" applyAlignment="1">
      <alignment vertical="center" wrapText="1"/>
    </xf>
    <xf numFmtId="0" fontId="1" fillId="0" borderId="1" xfId="0" applyFont="1" applyBorder="1" applyAlignment="1">
      <alignment vertical="center"/>
    </xf>
    <xf numFmtId="0" fontId="1" fillId="0" borderId="0" xfId="0" applyFont="1"/>
    <xf numFmtId="0" fontId="0" fillId="0" borderId="0" xfId="0" applyAlignment="1">
      <alignment horizontal="center"/>
    </xf>
    <xf numFmtId="0" fontId="0" fillId="0" borderId="0" xfId="0" applyAlignment="1">
      <alignment horizontal="left"/>
    </xf>
    <xf numFmtId="0" fontId="0" fillId="4" borderId="1" xfId="0" applyFill="1" applyBorder="1" applyAlignment="1">
      <alignment horizontal="left" vertical="center"/>
    </xf>
    <xf numFmtId="0" fontId="0" fillId="17" borderId="1" xfId="0" applyFill="1" applyBorder="1" applyAlignment="1">
      <alignment horizontal="left" vertical="center" wrapText="1"/>
    </xf>
    <xf numFmtId="0" fontId="0" fillId="17" borderId="1" xfId="0" applyFill="1" applyBorder="1" applyAlignment="1">
      <alignment horizontal="left" vertical="center"/>
    </xf>
    <xf numFmtId="0" fontId="9" fillId="0" borderId="1" xfId="0" applyFont="1" applyBorder="1" applyAlignment="1">
      <alignment vertical="center" wrapText="1"/>
    </xf>
    <xf numFmtId="0" fontId="10" fillId="0" borderId="0" xfId="0" applyFont="1" applyAlignment="1">
      <alignment wrapText="1"/>
    </xf>
    <xf numFmtId="0" fontId="11" fillId="0" borderId="0" xfId="0" applyFont="1" applyAlignment="1">
      <alignment horizontal="left" vertical="top"/>
    </xf>
    <xf numFmtId="0" fontId="12" fillId="0" borderId="5"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6" fillId="0" borderId="1" xfId="1" applyBorder="1" applyAlignment="1">
      <alignment horizontal="left" vertical="center"/>
    </xf>
    <xf numFmtId="0" fontId="6" fillId="0" borderId="1" xfId="1" applyBorder="1" applyAlignment="1">
      <alignment horizontal="left" vertical="center" wrapText="1"/>
    </xf>
    <xf numFmtId="0" fontId="0" fillId="18" borderId="1" xfId="0" applyFill="1" applyBorder="1" applyAlignment="1">
      <alignment horizontal="left" vertical="center" wrapText="1" indent="1"/>
    </xf>
    <xf numFmtId="0" fontId="6" fillId="0" borderId="0" xfId="1" applyAlignment="1">
      <alignment vertical="center"/>
    </xf>
    <xf numFmtId="0" fontId="6" fillId="0" borderId="1" xfId="1" applyBorder="1" applyAlignment="1">
      <alignment vertical="center"/>
    </xf>
    <xf numFmtId="0" fontId="12" fillId="0" borderId="0" xfId="0" applyFont="1" applyAlignment="1">
      <alignment vertical="center"/>
    </xf>
    <xf numFmtId="0" fontId="6" fillId="0" borderId="5" xfId="1" applyBorder="1" applyAlignment="1">
      <alignment vertical="center" wrapText="1"/>
    </xf>
    <xf numFmtId="0" fontId="6" fillId="0" borderId="1" xfId="1" applyBorder="1" applyAlignment="1">
      <alignment vertical="center" wrapText="1"/>
    </xf>
    <xf numFmtId="0" fontId="9" fillId="0" borderId="1" xfId="0" applyFont="1" applyBorder="1" applyAlignment="1">
      <alignment horizontal="left" vertical="center" wrapText="1"/>
    </xf>
    <xf numFmtId="0" fontId="13" fillId="0" borderId="0" xfId="0" applyFont="1" applyAlignment="1">
      <alignment horizontal="left" vertical="center"/>
    </xf>
    <xf numFmtId="0" fontId="6" fillId="4" borderId="1" xfId="1" applyFill="1" applyBorder="1" applyAlignment="1">
      <alignment horizontal="left" vertical="center"/>
    </xf>
    <xf numFmtId="0" fontId="12" fillId="4" borderId="1" xfId="0" applyFont="1" applyFill="1" applyBorder="1" applyAlignment="1">
      <alignment horizontal="left" vertical="center" wrapText="1"/>
    </xf>
    <xf numFmtId="0" fontId="5" fillId="0" borderId="0" xfId="0" applyFont="1" applyAlignment="1">
      <alignment horizontal="left" vertical="center" wrapText="1"/>
    </xf>
  </cellXfs>
  <cellStyles count="2">
    <cellStyle name="Hyperlink" xfId="1" builtinId="8"/>
    <cellStyle name="Normal" xfId="0" builtinId="0"/>
  </cellStyles>
  <dxfs count="20">
    <dxf>
      <fill>
        <patternFill>
          <bgColor theme="9"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7" tint="0.59996337778862885"/>
        </patternFill>
      </fill>
    </dxf>
    <dxf>
      <fill>
        <patternFill>
          <bgColor theme="0" tint="-0.14996795556505021"/>
        </patternFill>
      </fill>
    </dxf>
    <dxf>
      <fill>
        <patternFill>
          <bgColor theme="5" tint="0.79998168889431442"/>
        </patternFill>
      </fill>
    </dxf>
    <dxf>
      <fill>
        <patternFill>
          <bgColor theme="9" tint="0.79998168889431442"/>
        </patternFill>
      </fill>
    </dxf>
    <dxf>
      <fill>
        <patternFill>
          <bgColor theme="7"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204108</xdr:colOff>
      <xdr:row>0</xdr:row>
      <xdr:rowOff>136070</xdr:rowOff>
    </xdr:from>
    <xdr:to>
      <xdr:col>5</xdr:col>
      <xdr:colOff>857249</xdr:colOff>
      <xdr:row>2</xdr:row>
      <xdr:rowOff>87760</xdr:rowOff>
    </xdr:to>
    <xdr:pic>
      <xdr:nvPicPr>
        <xdr:cNvPr id="2" name="Picture 1">
          <a:extLst>
            <a:ext uri="{FF2B5EF4-FFF2-40B4-BE49-F238E27FC236}">
              <a16:creationId xmlns:a16="http://schemas.microsoft.com/office/drawing/2014/main" id="{2A02AA4C-1F90-0049-7959-6DF22D416DB2}"/>
            </a:ext>
          </a:extLst>
        </xdr:cNvPr>
        <xdr:cNvPicPr>
          <a:picLocks noChangeAspect="1"/>
        </xdr:cNvPicPr>
      </xdr:nvPicPr>
      <xdr:blipFill>
        <a:blip xmlns:r="http://schemas.openxmlformats.org/officeDocument/2006/relationships" r:embed="rId1"/>
        <a:stretch>
          <a:fillRect/>
        </a:stretch>
      </xdr:blipFill>
      <xdr:spPr>
        <a:xfrm>
          <a:off x="3061608" y="136070"/>
          <a:ext cx="1993445" cy="2026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204108</xdr:colOff>
      <xdr:row>0</xdr:row>
      <xdr:rowOff>136070</xdr:rowOff>
    </xdr:from>
    <xdr:to>
      <xdr:col>5</xdr:col>
      <xdr:colOff>857249</xdr:colOff>
      <xdr:row>1</xdr:row>
      <xdr:rowOff>754510</xdr:rowOff>
    </xdr:to>
    <xdr:pic>
      <xdr:nvPicPr>
        <xdr:cNvPr id="2" name="Picture 1">
          <a:extLst>
            <a:ext uri="{FF2B5EF4-FFF2-40B4-BE49-F238E27FC236}">
              <a16:creationId xmlns:a16="http://schemas.microsoft.com/office/drawing/2014/main" id="{1ABCBC49-9ACB-4660-A094-03C2C5289BF8}"/>
            </a:ext>
          </a:extLst>
        </xdr:cNvPr>
        <xdr:cNvPicPr>
          <a:picLocks noChangeAspect="1"/>
        </xdr:cNvPicPr>
      </xdr:nvPicPr>
      <xdr:blipFill>
        <a:blip xmlns:r="http://schemas.openxmlformats.org/officeDocument/2006/relationships" r:embed="rId1"/>
        <a:stretch>
          <a:fillRect/>
        </a:stretch>
      </xdr:blipFill>
      <xdr:spPr>
        <a:xfrm>
          <a:off x="2871108" y="136070"/>
          <a:ext cx="1900916" cy="202814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 Mundi" refreshedDate="45365.866639351851" createdVersion="8" refreshedVersion="8" minRefreshableVersion="3" recordCount="122" xr:uid="{00000000-000A-0000-FFFF-FFFF00000000}">
  <cacheSource type="worksheet">
    <worksheetSource ref="A1:G1048576" sheet="Descriptions"/>
  </cacheSource>
  <cacheFields count="7">
    <cacheField name="Sort" numFmtId="0">
      <sharedItems containsString="0" containsBlank="1" containsNumber="1" containsInteger="1" minValue="1" maxValue="104"/>
    </cacheField>
    <cacheField name="Program" numFmtId="0">
      <sharedItems containsBlank="1"/>
    </cacheField>
    <cacheField name="Code" numFmtId="0">
      <sharedItems containsString="0" containsBlank="1" containsNumber="1" containsInteger="1" minValue="1" maxValue="516"/>
    </cacheField>
    <cacheField name="Period" numFmtId="0">
      <sharedItems containsBlank="1"/>
    </cacheField>
    <cacheField name="Room" numFmtId="0">
      <sharedItems containsBlank="1" containsMixedTypes="1" containsNumber="1" containsInteger="1" minValue="113" maxValue="238"/>
    </cacheField>
    <cacheField name="Modify Class Names" numFmtId="0">
      <sharedItems containsBlank="1"/>
    </cacheField>
    <cacheField name="Schedule" numFmtId="0">
      <sharedItems containsBlank="1" count="102">
        <s v="p1room-125"/>
        <s v="p2room-125"/>
        <s v="p3room-125"/>
        <s v="p4room-125"/>
        <s v="p2room-115"/>
        <s v="p5room-115"/>
        <s v="p4room-114"/>
        <s v="p5room-114"/>
        <s v="room-x"/>
        <s v="p3room-116"/>
        <s v="p4room-115"/>
        <s v="p3room-114"/>
        <s v="p2room-114"/>
        <s v="p1room-114"/>
        <s v="p3room-115"/>
        <s v="p1room-115"/>
        <s v="p4room-116"/>
        <s v="p5room-116"/>
        <s v="p4room-121"/>
        <s v="p5room-118"/>
        <s v="p1room-119"/>
        <s v="p2room-119"/>
        <s v="p5room-121"/>
        <s v="p3room-121"/>
        <s v="p1room-121"/>
        <s v="p2room-121"/>
        <s v="room-a"/>
        <s v="p4room-123"/>
        <s v="p3room-119"/>
        <s v="p5room-123"/>
        <s v="p5room-124"/>
        <s v="p1room-118"/>
        <s v="p2room-118"/>
        <s v="p3room-118"/>
        <s v="p4room-119"/>
        <s v="p5room-119"/>
        <s v="p4room-118"/>
        <s v="p3room-124"/>
        <s v="p1room-116"/>
        <s v="p1room-122"/>
        <s v="p5room-122"/>
        <s v="p2room-124"/>
        <s v="p4room-117"/>
        <s v="p1room-117"/>
        <s v="p2room-117"/>
        <s v="p4room-113"/>
        <s v="p5room-113"/>
        <s v="p5room-117"/>
        <s v="p5room-r"/>
        <s v="p5room-125"/>
        <s v="p4room-122"/>
        <s v="p2room-122"/>
        <s v="p1room-113"/>
        <s v="p3room-122"/>
        <s v="p2room-113"/>
        <s v="p3room-113"/>
        <s v="p2room-116"/>
        <s v="p3room-117"/>
        <s v="p3room-r"/>
        <s v="p4room-124"/>
        <s v="p1room-238"/>
        <s v="p2room-238"/>
        <s v="p3room-238"/>
        <s v="p1room-123"/>
        <s v="p1room-124"/>
        <s v="p2room-123"/>
        <s v="p3room-123"/>
        <s v="p4room-237"/>
        <s v="p5room-237"/>
        <s v="p1room-227"/>
        <s v="p2room-227"/>
        <s v="p3room-227"/>
        <s v="p4room-227"/>
        <s v="p5room-227"/>
        <s v="p1room-228"/>
        <s v="p2room-228"/>
        <s v="p3room-228"/>
        <s v="p4room-228"/>
        <s v="p5room-228"/>
        <s v="p1room-237"/>
        <s v="p2room-237"/>
        <s v="p3room-237"/>
        <m/>
        <s v="p1room-TBD" u="1"/>
        <s v="p2room-TBD" u="1"/>
        <s v="p3room-TBD" u="1"/>
        <s v="p4room-238" u="1"/>
        <s v="p5room-238" u="1"/>
        <s v="" u="1"/>
        <s v="p2room-r" u="1"/>
        <s v="p1room-r" u="1"/>
        <s v="p6room-r" u="1"/>
        <s v="p4room-r" u="1"/>
        <s v="p1room-126" u="1"/>
        <s v="p2room-126" u="1"/>
        <s v="p3room-126" u="1"/>
        <s v="p4room-126" u="1"/>
        <s v="p6room-118" u="1"/>
        <s v="p5room-126" u="1"/>
        <s v="p1room-" u="1"/>
        <s v="p2room-" u="1"/>
        <s v="p3roo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 Mundi" refreshedDate="45667.695706597224" createdVersion="8" refreshedVersion="8" minRefreshableVersion="3" recordCount="104" xr:uid="{999BFB62-164E-4088-A7A3-7E0049EC7F7C}">
  <cacheSource type="worksheet">
    <worksheetSource ref="E1:J105" sheet="Descriptions"/>
  </cacheSource>
  <cacheFields count="6">
    <cacheField name="Room" numFmtId="0">
      <sharedItems containsMixedTypes="1" containsNumber="1" containsInteger="1" minValue="113" maxValue="238" count="19">
        <n v="125"/>
        <n v="124"/>
        <n v="115"/>
        <n v="114"/>
        <s v="x"/>
        <n v="116"/>
        <n v="121"/>
        <n v="118"/>
        <n v="119"/>
        <s v="a"/>
        <n v="123"/>
        <n v="122"/>
        <n v="117"/>
        <n v="113"/>
        <s v="r"/>
        <n v="238"/>
        <n v="237"/>
        <n v="227"/>
        <n v="228"/>
      </sharedItems>
    </cacheField>
    <cacheField name="Modify Class Names" numFmtId="0">
      <sharedItems/>
    </cacheField>
    <cacheField name="Schedule" numFmtId="0">
      <sharedItems/>
    </cacheField>
    <cacheField name="Class Name" numFmtId="0">
      <sharedItems/>
    </cacheField>
    <cacheField name="Instructor" numFmtId="0">
      <sharedItems containsBlank="1" count="48">
        <s v="Joe Lum_x000a_David Barton"/>
        <s v="Hunter Piper"/>
        <s v="Linda Shepard"/>
        <s v="Colleen Metzger "/>
        <s v="Kevin Jackson"/>
        <m/>
        <s v="Nicole Jobse"/>
        <s v="Tom Scully"/>
        <s v="Bill Martin"/>
        <s v="Todd Lassig"/>
        <s v="Diana Lang"/>
        <s v="Elizabeth Morgan"/>
        <s v="Open"/>
        <s v="Craig Chawner"/>
        <s v="Jim Stewart"/>
        <s v="Mark Smilor"/>
        <s v="Mat Forester"/>
        <s v="Jim Stewart_x000a_Theo Guekins"/>
        <s v="Dave Klein"/>
        <s v="Jim Dodds"/>
        <s v="Shane Adams_x000a_Jason Grewal"/>
        <s v="Joe Mundi"/>
        <s v="Marty Writer"/>
        <s v="District Training Chairs"/>
        <s v="Russell Etzenhouser"/>
        <s v="Russell Etzehouser, Bill Baker, Steve Bradley"/>
        <s v="David Schilpp_x000a_Michael Lindsey"/>
        <s v="Gary Ibanez_x000a_Michael Lindsey"/>
        <s v="Bernie Kilcoyne"/>
        <s v="Todd Oishi"/>
        <s v="Valerie Venegas"/>
        <s v="Hunter Piper Jr."/>
        <s v="Kathy Hight"/>
        <s v="Charlie Wilson"/>
        <s v="Dan Newkirk"/>
        <s v="Bob Batman"/>
        <s v="Karen Writer"/>
        <s v="Randall Aldrich"/>
        <s v="Jeff Bozanic"/>
        <s v="Donovan Anderson"/>
        <s v="Pete Kottke"/>
        <s v="John Bouyer"/>
        <s v="Instructor TBD"/>
        <s v="Alex Johnson"/>
        <s v="Paul Strasma"/>
        <s v="Gary Gray"/>
        <s v="District Trainers" u="1"/>
        <s v="Comm TBD" u="1"/>
      </sharedItems>
    </cacheField>
    <cacheField name="Email" numFmtId="0">
      <sharedItems containsBlank="1" count="45">
        <s v="joe@integratedsrv.com"/>
        <s v="davidsbarton@aol.com"/>
        <m/>
        <s v="lippoe@aol.com"/>
        <s v="linda92shep@gmail.com"/>
        <s v="rcctubamom@yahoo.com"/>
        <s v="kevinjackson.scouts@gmail.com"/>
        <s v="nicolejobse@gmail.com"/>
        <s v="tscully@foleymansfield.com"/>
        <s v="billemartin1@gmail.com"/>
        <s v="todd.lassig@scouting.org"/>
        <s v="diana.lang4@gmail.com"/>
        <s v="asm2013jambo@gmail.com"/>
        <s v="cchawner@rsmtelecom.com"/>
        <s v="jimandsuestewart@roadrunner.com"/>
        <s v="marks130@verizon.net"/>
        <s v="mhforester@gmail.com"/>
        <s v="kleinds@gmail.com"/>
        <s v="jdodds92647@gmail.com"/>
        <s v="jeepsforme@gmail.com"/>
        <s v="joe@mundifamily.com"/>
        <s v="mcwriterdds@gmail.com"/>
        <s v="Russell.Etzenhouser@scouting.org"/>
        <s v="kmeshane@gmail.com"/>
        <s v="sbrad8854@aol.com"/>
        <s v="dschilpp2@earthlink.net"/>
        <s v="Gary.g.ibanez@gmail.com"/>
        <s v="berniepk@earthlink.net"/>
        <s v="toishi@sbcglobal.net"/>
        <s v="vvenegasgwc@yahoo.com"/>
        <s v="khight314@gmail.com"/>
        <s v="charlie.wilson@scouting.org"/>
        <s v="dnewkirk1@cox.net"/>
        <s v="thewriterfam@gmail.com"/>
        <s v="Randall.Aldrich@scouting.org"/>
        <s v="jbozanic@gmail.com"/>
        <s v="dandersonbsa@yahoo.com"/>
        <s v="petekottke@gmail.com"/>
        <s v="jcbouyer@sbcglobal.net"/>
        <s v="robert.l.batman@kp.org"/>
        <s v="alexajohnson@sbcglobal.net"/>
        <s v="paul.strasma@gmail.com"/>
        <s v="gsqr2@yahoo.com"/>
        <s v="billemartin1@gmail,com" u="1"/>
        <s v="dschilpp2@earthlink.net_x000a_mlindsey500@msn.co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2">
  <r>
    <n v="1"/>
    <s v="YTH"/>
    <n v="1"/>
    <s v="p1"/>
    <n v="125"/>
    <s v="Den Chief for Scouts_x000a_(3 periods)"/>
    <x v="0"/>
  </r>
  <r>
    <n v="2"/>
    <s v="YTH"/>
    <n v="1"/>
    <s v="p2"/>
    <n v="125"/>
    <s v="Den Chief for Scouts_x000a_(continued)"/>
    <x v="1"/>
  </r>
  <r>
    <n v="3"/>
    <s v="YTH"/>
    <n v="1"/>
    <s v="p3"/>
    <n v="125"/>
    <s v="Den Chief for Scouts_x000a_(continued)"/>
    <x v="2"/>
  </r>
  <r>
    <n v="4"/>
    <s v="YTH"/>
    <n v="2"/>
    <s v="p4"/>
    <n v="125"/>
    <s v="Chaplain's Aid Training for Scouts"/>
    <x v="3"/>
  </r>
  <r>
    <n v="5"/>
    <s v="CUB"/>
    <n v="1"/>
    <s v="p2"/>
    <n v="115"/>
    <s v="Cub Scout Crafts"/>
    <x v="4"/>
  </r>
  <r>
    <n v="6"/>
    <s v="CUB"/>
    <n v="2"/>
    <s v="p5"/>
    <n v="115"/>
    <s v="Cub Scout put the &quot;Outing&quot; in Scouting"/>
    <x v="5"/>
  </r>
  <r>
    <n v="7"/>
    <s v="CUB"/>
    <n v="3"/>
    <s v="p4"/>
    <n v="114"/>
    <s v="Pack Plan for a Year_x000a_(2 periods)"/>
    <x v="6"/>
  </r>
  <r>
    <n v="8"/>
    <s v="CUB"/>
    <n v="3"/>
    <s v="p5"/>
    <n v="114"/>
    <s v="Pack Plan for a Year_x000a_(continued)"/>
    <x v="7"/>
  </r>
  <r>
    <n v="9"/>
    <s v="CUB"/>
    <n v="4"/>
    <m/>
    <s v="x"/>
    <s v="Pack Committee Chair and Committee Member_x000a_(2 periods)"/>
    <x v="8"/>
  </r>
  <r>
    <n v="10"/>
    <s v="CUB"/>
    <n v="4"/>
    <m/>
    <s v="x"/>
    <s v="Pack Committee Chair and Committee Member_x000a_(continued)"/>
    <x v="8"/>
  </r>
  <r>
    <n v="11"/>
    <s v="CUB"/>
    <n v="5"/>
    <s v="p3"/>
    <n v="116"/>
    <s v="Pack Recruitment"/>
    <x v="9"/>
  </r>
  <r>
    <n v="12"/>
    <s v="CUB"/>
    <n v="6"/>
    <s v="p4"/>
    <n v="115"/>
    <s v="Blue &amp; Gold Banquet"/>
    <x v="10"/>
  </r>
  <r>
    <n v="13"/>
    <s v="CUB"/>
    <n v="7"/>
    <s v="p3"/>
    <n v="114"/>
    <s v="Pinewood Derby"/>
    <x v="11"/>
  </r>
  <r>
    <n v="14"/>
    <s v="CUB"/>
    <n v="8"/>
    <s v="p2"/>
    <n v="114"/>
    <s v="Den Leader Hacks"/>
    <x v="12"/>
  </r>
  <r>
    <n v="15"/>
    <s v="CUB"/>
    <n v="9"/>
    <m/>
    <s v="x"/>
    <s v="Rain Gutter Regatta"/>
    <x v="8"/>
  </r>
  <r>
    <n v="16"/>
    <s v="CUB"/>
    <n v="10"/>
    <s v="p1"/>
    <n v="114"/>
    <s v="Adults transitioning from a Pack to a Troop"/>
    <x v="13"/>
  </r>
  <r>
    <n v="17"/>
    <s v="CUB"/>
    <n v="11"/>
    <s v="p3"/>
    <n v="115"/>
    <s v="Arrow-of-Light Transition"/>
    <x v="14"/>
  </r>
  <r>
    <n v="18"/>
    <s v="CUB"/>
    <n v="12"/>
    <s v="p1"/>
    <n v="115"/>
    <s v="Imaginative Pack Meetings"/>
    <x v="15"/>
  </r>
  <r>
    <n v="19"/>
    <s v="CUB"/>
    <n v="13"/>
    <s v="p4"/>
    <n v="116"/>
    <s v="Cub Advancement"/>
    <x v="16"/>
  </r>
  <r>
    <n v="20"/>
    <s v="CUB"/>
    <n v="14"/>
    <s v="p5"/>
    <n v="116"/>
    <s v="Basic Knot Tying"/>
    <x v="17"/>
  </r>
  <r>
    <n v="21"/>
    <s v="BSA"/>
    <n v="1"/>
    <m/>
    <s v="x"/>
    <s v="Tailgate Camping – Novice to Expert"/>
    <x v="8"/>
  </r>
  <r>
    <n v="22"/>
    <s v="BSA"/>
    <n v="2"/>
    <s v="p4"/>
    <n v="121"/>
    <s v="The Trail from Life to Eagle"/>
    <x v="18"/>
  </r>
  <r>
    <n v="23"/>
    <s v="BSA"/>
    <n v="3"/>
    <s v="p5"/>
    <n v="118"/>
    <s v="Eagle Scout Projects"/>
    <x v="19"/>
  </r>
  <r>
    <n v="24"/>
    <s v="BSA"/>
    <n v="4"/>
    <s v="p1"/>
    <n v="119"/>
    <s v="Troop Committee Chair and Committee Member_x000a_(2 periods)"/>
    <x v="20"/>
  </r>
  <r>
    <n v="25"/>
    <s v="BSA"/>
    <n v="4"/>
    <s v="p2"/>
    <n v="119"/>
    <s v="Troop Committee Chair and Committee Member_x000a_(continued)"/>
    <x v="21"/>
  </r>
  <r>
    <n v="26"/>
    <s v="BSA"/>
    <n v="5"/>
    <s v="p5"/>
    <n v="121"/>
    <s v="Citizenship in Society Merit Badge Counselor"/>
    <x v="22"/>
  </r>
  <r>
    <n v="27"/>
    <s v="BSA"/>
    <n v="6"/>
    <s v="p3"/>
    <n v="121"/>
    <s v="Merit Badge Counselor"/>
    <x v="23"/>
  </r>
  <r>
    <n v="28"/>
    <s v="BSA"/>
    <n v="7"/>
    <m/>
    <s v="x"/>
    <s v="Troop Recruitment"/>
    <x v="8"/>
  </r>
  <r>
    <n v="29"/>
    <s v="BSA"/>
    <n v="8"/>
    <s v="p1"/>
    <n v="121"/>
    <s v="How to conduct a Scoutmaster Conference"/>
    <x v="24"/>
  </r>
  <r>
    <n v="30"/>
    <s v="BSA"/>
    <n v="9"/>
    <s v="p2"/>
    <n v="121"/>
    <s v="How to do a Board of Review"/>
    <x v="25"/>
  </r>
  <r>
    <n v="31"/>
    <s v="BSA"/>
    <n v="10"/>
    <m/>
    <s v="a"/>
    <s v="Scouts BSA Girl Troop Development"/>
    <x v="26"/>
  </r>
  <r>
    <n v="32"/>
    <s v="BSA"/>
    <n v="11"/>
    <s v="p4"/>
    <n v="123"/>
    <s v="First Year Backpacking"/>
    <x v="27"/>
  </r>
  <r>
    <n v="33"/>
    <s v="BSA"/>
    <n v="12"/>
    <s v="p3"/>
    <n v="119"/>
    <s v="Now you're a Scoutmaster or Asst. Scoutmaster, what's next?"/>
    <x v="28"/>
  </r>
  <r>
    <n v="34"/>
    <s v="BSA"/>
    <n v="13"/>
    <s v="p5"/>
    <n v="123"/>
    <s v="How to pick, plan and train for a Philmont Hike"/>
    <x v="29"/>
  </r>
  <r>
    <n v="35"/>
    <s v="BSA"/>
    <n v="14"/>
    <m/>
    <s v="x"/>
    <s v="The Scoutmaster Minute and Stories"/>
    <x v="8"/>
  </r>
  <r>
    <n v="36"/>
    <s v="BSA"/>
    <n v="15"/>
    <s v="p5"/>
    <n v="124"/>
    <s v="Advancement - Trail to First Class"/>
    <x v="30"/>
  </r>
  <r>
    <n v="37"/>
    <s v="BSA"/>
    <n v="16"/>
    <s v="p1"/>
    <n v="118"/>
    <s v="Scoutmaster Specific Training (S24) (3 periods)"/>
    <x v="31"/>
  </r>
  <r>
    <n v="38"/>
    <s v="BSA"/>
    <n v="16"/>
    <s v="p2"/>
    <n v="118"/>
    <s v="Scoutmaster Specific Training (S24) (continued)"/>
    <x v="32"/>
  </r>
  <r>
    <n v="39"/>
    <s v="BSA"/>
    <n v="16"/>
    <s v="p3"/>
    <n v="118"/>
    <s v="Scoutmaster Specific Training (S24) (continued)"/>
    <x v="33"/>
  </r>
  <r>
    <n v="40"/>
    <s v="BSA"/>
    <n v="17"/>
    <s v="p4"/>
    <n v="119"/>
    <s v="Troops - Youth on Youth YPT for Summer Camp (2 periods)"/>
    <x v="34"/>
  </r>
  <r>
    <n v="41"/>
    <s v="BSA"/>
    <n v="17"/>
    <s v="p5"/>
    <n v="119"/>
    <s v="Troops - Youth on Youth YPT for Summer Camp (continued)"/>
    <x v="35"/>
  </r>
  <r>
    <n v="42"/>
    <s v="BSA"/>
    <n v="18"/>
    <s v="p4"/>
    <n v="118"/>
    <s v="Developing Youth Leaders"/>
    <x v="36"/>
  </r>
  <r>
    <n v="43"/>
    <s v="CNCL"/>
    <n v="1"/>
    <m/>
    <s v="x"/>
    <s v="Board Member Training_x000a_(2 periods)"/>
    <x v="8"/>
  </r>
  <r>
    <n v="44"/>
    <s v="CNCL"/>
    <n v="1"/>
    <m/>
    <s v="x"/>
    <s v="Board Member Training_x000a_(continued)"/>
    <x v="8"/>
  </r>
  <r>
    <n v="45"/>
    <s v="CNCL"/>
    <n v="2"/>
    <s v="p3"/>
    <n v="124"/>
    <s v="Open Session w Council Key 3"/>
    <x v="37"/>
  </r>
  <r>
    <n v="46"/>
    <s v="DIST"/>
    <n v="1"/>
    <m/>
    <s v="x"/>
    <s v="RT Comm Basic Training (3 periods)"/>
    <x v="8"/>
  </r>
  <r>
    <n v="47"/>
    <s v="DIST"/>
    <n v="1"/>
    <m/>
    <s v="x"/>
    <s v="RT Comm Basic Training (continued)"/>
    <x v="8"/>
  </r>
  <r>
    <n v="48"/>
    <s v="DIST"/>
    <n v="1"/>
    <m/>
    <s v="x"/>
    <s v="RT Comm Basic Training (continued)"/>
    <x v="8"/>
  </r>
  <r>
    <n v="49"/>
    <s v="GEN"/>
    <n v="1"/>
    <m/>
    <s v="x"/>
    <s v="How to Market your unit or use Social Media for meetings"/>
    <x v="8"/>
  </r>
  <r>
    <n v="50"/>
    <s v="GEN"/>
    <n v="2"/>
    <m/>
    <s v="x"/>
    <s v="How to Market your unit or use Social Media for meetings"/>
    <x v="8"/>
  </r>
  <r>
    <n v="51"/>
    <s v="GEN"/>
    <n v="3"/>
    <s v="p1"/>
    <n v="116"/>
    <s v="Scoutbook Overview and Hacks"/>
    <x v="38"/>
  </r>
  <r>
    <n v="52"/>
    <s v="GEN"/>
    <n v="4"/>
    <m/>
    <s v="x"/>
    <s v="my.scouting.org for unit leaders"/>
    <x v="8"/>
  </r>
  <r>
    <n v="53"/>
    <s v="GEN"/>
    <n v="5"/>
    <s v="p1"/>
    <n v="122"/>
    <s v="How to become a Nova Counselor or SuperNova Mentor"/>
    <x v="39"/>
  </r>
  <r>
    <n v="54"/>
    <s v="GEN"/>
    <n v="6"/>
    <s v="p5"/>
    <n v="122"/>
    <s v="The Nuts and Bolts of Putting on a Nova Class"/>
    <x v="40"/>
  </r>
  <r>
    <n v="55"/>
    <s v="GEN"/>
    <n v="7"/>
    <m/>
    <s v="x"/>
    <s v="BSA &amp; Venturing put the “Outing” in Scouting"/>
    <x v="8"/>
  </r>
  <r>
    <n v="56"/>
    <s v="GEN"/>
    <n v="8"/>
    <s v="p2"/>
    <n v="124"/>
    <s v="Religious Awards"/>
    <x v="41"/>
  </r>
  <r>
    <n v="57"/>
    <s v="GEN"/>
    <n v="9"/>
    <s v="p4"/>
    <n v="117"/>
    <s v="Outdoor Ethics Awareness"/>
    <x v="42"/>
  </r>
  <r>
    <n v="58"/>
    <s v="GEN"/>
    <n v="10"/>
    <s v="p1"/>
    <n v="117"/>
    <s v="Charter Organization Representative_x000a_(2 periods)"/>
    <x v="43"/>
  </r>
  <r>
    <n v="59"/>
    <s v="GEN"/>
    <n v="10"/>
    <s v="p2"/>
    <n v="117"/>
    <s v="Charter Organization Representative_x000a_(continued)"/>
    <x v="44"/>
  </r>
  <r>
    <n v="60"/>
    <s v="GEN"/>
    <n v="11"/>
    <m/>
    <s v="x"/>
    <s v="Volunteering in your Community"/>
    <x v="8"/>
  </r>
  <r>
    <n v="61"/>
    <s v="GEN"/>
    <n v="12"/>
    <s v="p4"/>
    <n v="113"/>
    <s v="Youth Protection Training (2 periods)"/>
    <x v="45"/>
  </r>
  <r>
    <n v="62"/>
    <s v="GEN"/>
    <n v="12"/>
    <s v="p5"/>
    <n v="113"/>
    <s v="Youth Protection Training (continued)"/>
    <x v="46"/>
  </r>
  <r>
    <n v="63"/>
    <s v="GEN"/>
    <n v="13"/>
    <m/>
    <s v="x"/>
    <s v="Northern Tier Adventure"/>
    <x v="8"/>
  </r>
  <r>
    <n v="64"/>
    <s v="GEN"/>
    <n v="14"/>
    <s v="p5"/>
    <n v="117"/>
    <s v="Philmont Training Center &amp; High Adventure Base"/>
    <x v="47"/>
  </r>
  <r>
    <n v="65"/>
    <s v="GEN"/>
    <n v="15"/>
    <m/>
    <s v="a"/>
    <s v="Fishing in Orange County!"/>
    <x v="26"/>
  </r>
  <r>
    <n v="66"/>
    <s v="GEN"/>
    <n v="16"/>
    <s v="p5"/>
    <s v="r"/>
    <s v="Earn your Alumni Award Knot!"/>
    <x v="48"/>
  </r>
  <r>
    <n v="67"/>
    <s v="GEN"/>
    <n v="17"/>
    <m/>
    <s v="x"/>
    <s v="OA Lodgemaster Basic Training_x000a_(2 periods)"/>
    <x v="8"/>
  </r>
  <r>
    <n v="68"/>
    <s v="GEN"/>
    <n v="17"/>
    <m/>
    <s v="x"/>
    <s v="OA Lodgemaster Basic Training_x000a_(continued)"/>
    <x v="8"/>
  </r>
  <r>
    <n v="69"/>
    <s v="GEN"/>
    <n v="18"/>
    <s v="p5"/>
    <s v="r"/>
    <s v="Flag Etiquette"/>
    <x v="48"/>
  </r>
  <r>
    <n v="70"/>
    <s v="GEN"/>
    <n v="20"/>
    <s v="p5"/>
    <n v="125"/>
    <s v="How to make Survival Bracelets"/>
    <x v="49"/>
  </r>
  <r>
    <n v="71"/>
    <s v="GEN"/>
    <n v="21"/>
    <s v="p4"/>
    <n v="122"/>
    <s v="New Member Coordinator"/>
    <x v="50"/>
  </r>
  <r>
    <n v="72"/>
    <s v="GEN"/>
    <n v="22"/>
    <s v="p2"/>
    <n v="122"/>
    <s v="Trek Safety – Preparation, First Aid and Reporting"/>
    <x v="51"/>
  </r>
  <r>
    <n v="73"/>
    <s v="GEN"/>
    <n v="23"/>
    <s v="p1"/>
    <n v="113"/>
    <s v="Understand ADD/ADHD &amp; Special Needs Scouting"/>
    <x v="52"/>
  </r>
  <r>
    <n v="74"/>
    <s v="GEN"/>
    <n v="24"/>
    <s v="p3"/>
    <n v="122"/>
    <s v="Risk Management (Safety &amp; Health)"/>
    <x v="53"/>
  </r>
  <r>
    <n v="75"/>
    <s v="GEN"/>
    <n v="25"/>
    <s v="p2"/>
    <n v="113"/>
    <s v="WordPress Websites for Unit Leaders (2 periods)"/>
    <x v="54"/>
  </r>
  <r>
    <n v="76"/>
    <s v="GEN"/>
    <n v="25"/>
    <s v="p3"/>
    <n v="113"/>
    <s v="WordPress Websites for Unit Leaders (continued)"/>
    <x v="55"/>
  </r>
  <r>
    <n v="77"/>
    <s v="GEN"/>
    <n v="27"/>
    <s v="p2"/>
    <n v="116"/>
    <s v="New Parent Onboarding &amp; Orientation"/>
    <x v="56"/>
  </r>
  <r>
    <n v="78"/>
    <s v="GEN"/>
    <n v="28"/>
    <m/>
    <s v="x"/>
    <s v="my.scouting.org for Districts"/>
    <x v="8"/>
  </r>
  <r>
    <n v="79"/>
    <s v="GEN"/>
    <n v="29"/>
    <m/>
    <s v="x"/>
    <s v="The Value or Roundtable"/>
    <x v="8"/>
  </r>
  <r>
    <n v="80"/>
    <s v="GEN"/>
    <n v="30"/>
    <s v="p3"/>
    <n v="117"/>
    <s v="How to make Woggles / Neckerchief Slides"/>
    <x v="57"/>
  </r>
  <r>
    <n v="81"/>
    <s v="GEN"/>
    <n v="31"/>
    <s v="p3"/>
    <s v="r"/>
    <s v="Religious Emblems"/>
    <x v="58"/>
  </r>
  <r>
    <n v="82"/>
    <s v="GEN"/>
    <n v="32"/>
    <s v="p4"/>
    <n v="124"/>
    <s v="Adult Awards"/>
    <x v="59"/>
  </r>
  <r>
    <n v="83"/>
    <s v="GEN"/>
    <n v="33"/>
    <s v="p1"/>
    <n v="238"/>
    <s v="Product Sales - Best Practices"/>
    <x v="60"/>
  </r>
  <r>
    <n v="84"/>
    <s v="GEN"/>
    <n v="34"/>
    <s v="p2"/>
    <n v="238"/>
    <s v="Popcorn - OCBSA 2024 Sale"/>
    <x v="61"/>
  </r>
  <r>
    <n v="85"/>
    <s v="GEN"/>
    <n v="35"/>
    <s v="p3"/>
    <n v="238"/>
    <s v="Popcorn - Trail’s End Technology"/>
    <x v="62"/>
  </r>
  <r>
    <n v="86"/>
    <s v="HAT"/>
    <n v="1"/>
    <s v="p1"/>
    <n v="123"/>
    <s v="Introduction to HAT"/>
    <x v="63"/>
  </r>
  <r>
    <n v="87"/>
    <s v="HAT"/>
    <n v="2"/>
    <s v="p1"/>
    <n v="124"/>
    <s v="HAT Death Valley High Adventure Cycling"/>
    <x v="64"/>
  </r>
  <r>
    <n v="88"/>
    <s v="HAT"/>
    <n v="3"/>
    <s v="p2"/>
    <n v="123"/>
    <s v="HAT Planning A Long-Term Sierra Trek"/>
    <x v="65"/>
  </r>
  <r>
    <n v="89"/>
    <s v="HAT"/>
    <n v="4"/>
    <s v="p3"/>
    <n v="123"/>
    <s v="HAT Santa Catalina And Channel Islands"/>
    <x v="66"/>
  </r>
  <r>
    <n v="90"/>
    <s v="BCS"/>
    <n v="101"/>
    <s v="p4"/>
    <n v="237"/>
    <s v="Core Concepts of Unit Service"/>
    <x v="67"/>
  </r>
  <r>
    <n v="91"/>
    <s v="BCS"/>
    <n v="104"/>
    <s v="p5"/>
    <n v="237"/>
    <s v="Contacting Units"/>
    <x v="68"/>
  </r>
  <r>
    <n v="92"/>
    <s v="BCS"/>
    <n v="114"/>
    <s v="p1"/>
    <n v="227"/>
    <s v="Understanding &amp; Communicating with Today’s Leaders"/>
    <x v="69"/>
  </r>
  <r>
    <n v="93"/>
    <s v="MCS"/>
    <n v="305"/>
    <s v="p2"/>
    <n v="227"/>
    <s v="Resolving Critical Unit Issues"/>
    <x v="70"/>
  </r>
  <r>
    <n v="94"/>
    <s v="MCS"/>
    <n v="306"/>
    <s v="p3"/>
    <n v="227"/>
    <s v="Mentoring Skills"/>
    <x v="71"/>
  </r>
  <r>
    <n v="95"/>
    <s v="MCS"/>
    <n v="309"/>
    <s v="p4"/>
    <n v="227"/>
    <s v="Good Commissioners Need Both Head and Heart"/>
    <x v="72"/>
  </r>
  <r>
    <n v="96"/>
    <s v="MCS"/>
    <n v="312"/>
    <s v="p5"/>
    <n v="227"/>
    <s v="Recruiting the 21st Century Volunteer"/>
    <x v="73"/>
  </r>
  <r>
    <n v="97"/>
    <s v="DCS"/>
    <n v="501"/>
    <s v="p1"/>
    <n v="228"/>
    <s v="Selecting &amp; Limiting Scope of Your Doctoral Project Thesis"/>
    <x v="74"/>
  </r>
  <r>
    <n v="98"/>
    <s v="DCS"/>
    <n v="503"/>
    <s v="p2"/>
    <n v="228"/>
    <s v="Developing Your Project or Thesis"/>
    <x v="75"/>
  </r>
  <r>
    <n v="99"/>
    <s v="DCS"/>
    <n v="509"/>
    <s v="p3"/>
    <n v="228"/>
    <s v="Legacy of Servant Leadership"/>
    <x v="76"/>
  </r>
  <r>
    <n v="100"/>
    <s v="DCS"/>
    <n v="512"/>
    <s v="p4"/>
    <n v="228"/>
    <s v="Recruiting for Diversity"/>
    <x v="77"/>
  </r>
  <r>
    <n v="101"/>
    <s v="DCS"/>
    <n v="516"/>
    <s v="p5"/>
    <n v="228"/>
    <s v="The Unit Service Plan and the District"/>
    <x v="78"/>
  </r>
  <r>
    <n v="102"/>
    <s v="Basic"/>
    <n v="100"/>
    <s v="p1"/>
    <n v="237"/>
    <s v="Unit Commissioner Basic Training (3 periods)"/>
    <x v="79"/>
  </r>
  <r>
    <n v="103"/>
    <s v="Basic"/>
    <n v="100"/>
    <s v="p2"/>
    <n v="237"/>
    <s v="Unit Commissioner Basic Training (continued)"/>
    <x v="80"/>
  </r>
  <r>
    <n v="104"/>
    <s v="Basic"/>
    <n v="100"/>
    <s v="p3"/>
    <n v="237"/>
    <s v="Unit Commissioner Basic Training (continued)"/>
    <x v="81"/>
  </r>
  <r>
    <m/>
    <m/>
    <m/>
    <m/>
    <m/>
    <m/>
    <x v="82"/>
  </r>
  <r>
    <m/>
    <m/>
    <m/>
    <m/>
    <m/>
    <m/>
    <x v="82"/>
  </r>
  <r>
    <m/>
    <m/>
    <m/>
    <m/>
    <m/>
    <m/>
    <x v="82"/>
  </r>
  <r>
    <m/>
    <m/>
    <m/>
    <m/>
    <m/>
    <m/>
    <x v="82"/>
  </r>
  <r>
    <m/>
    <m/>
    <m/>
    <m/>
    <m/>
    <m/>
    <x v="82"/>
  </r>
  <r>
    <m/>
    <m/>
    <m/>
    <m/>
    <m/>
    <m/>
    <x v="82"/>
  </r>
  <r>
    <m/>
    <m/>
    <m/>
    <m/>
    <m/>
    <m/>
    <x v="82"/>
  </r>
  <r>
    <m/>
    <m/>
    <m/>
    <m/>
    <m/>
    <m/>
    <x v="82"/>
  </r>
  <r>
    <m/>
    <m/>
    <m/>
    <m/>
    <m/>
    <m/>
    <x v="82"/>
  </r>
  <r>
    <m/>
    <m/>
    <m/>
    <m/>
    <m/>
    <m/>
    <x v="82"/>
  </r>
  <r>
    <m/>
    <m/>
    <m/>
    <m/>
    <m/>
    <m/>
    <x v="82"/>
  </r>
  <r>
    <m/>
    <m/>
    <m/>
    <m/>
    <m/>
    <m/>
    <x v="82"/>
  </r>
  <r>
    <m/>
    <m/>
    <m/>
    <m/>
    <m/>
    <m/>
    <x v="82"/>
  </r>
  <r>
    <m/>
    <m/>
    <m/>
    <m/>
    <m/>
    <m/>
    <x v="82"/>
  </r>
  <r>
    <m/>
    <m/>
    <m/>
    <m/>
    <m/>
    <m/>
    <x v="82"/>
  </r>
  <r>
    <m/>
    <m/>
    <m/>
    <m/>
    <m/>
    <m/>
    <x v="82"/>
  </r>
  <r>
    <m/>
    <m/>
    <m/>
    <m/>
    <m/>
    <m/>
    <x v="82"/>
  </r>
  <r>
    <m/>
    <m/>
    <m/>
    <m/>
    <m/>
    <m/>
    <x v="8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s v="Den Chief for Scouts_x000a_(3 periods)"/>
    <s v="p1room-125"/>
    <s v="(YTH 1)_x000a_Den Chief for Scouts_x000a_(3 periods)"/>
    <x v="0"/>
    <x v="0"/>
  </r>
  <r>
    <x v="0"/>
    <s v="Den Chief for Scouts_x000a_(continued)"/>
    <s v="p2room-125"/>
    <s v="(YTH 1)_x000a_Den Chief for Scouts_x000a_(continued)"/>
    <x v="0"/>
    <x v="1"/>
  </r>
  <r>
    <x v="0"/>
    <s v="Den Chief for Scouts_x000a_(continued)"/>
    <s v="p3room-125"/>
    <s v="(YTH 1)_x000a_Den Chief for Scouts_x000a_(continued)"/>
    <x v="0"/>
    <x v="2"/>
  </r>
  <r>
    <x v="1"/>
    <s v="Chaplain's Aid Training for Scouts"/>
    <s v="p2room-124"/>
    <s v="(YTH 2)_x000a_Chaplain's Aid Training for Scouts"/>
    <x v="1"/>
    <x v="3"/>
  </r>
  <r>
    <x v="2"/>
    <s v="Cub Scout Crafts"/>
    <s v="p2room-115"/>
    <s v="(CUB 1)_x000a_Cub Scout Crafts"/>
    <x v="2"/>
    <x v="4"/>
  </r>
  <r>
    <x v="2"/>
    <s v="Cub Scout put the &quot;Outing&quot; in Scouting"/>
    <s v="p5room-115"/>
    <s v="(CUB 2)_x000a_Cub Scout put the &quot;Outing&quot; in Scouting"/>
    <x v="3"/>
    <x v="5"/>
  </r>
  <r>
    <x v="3"/>
    <s v="Pack Plan for a Year_x000a_(2 periods)"/>
    <s v="p4room-114"/>
    <s v="(CUB 3)_x000a_Pack Plan for a Year_x000a_(2 periods)"/>
    <x v="4"/>
    <x v="6"/>
  </r>
  <r>
    <x v="3"/>
    <s v="Pack Plan for a Year_x000a_(continued)"/>
    <s v="p5room-114"/>
    <s v="(CUB 3)_x000a_Pack Plan for a Year_x000a_(continued)"/>
    <x v="4"/>
    <x v="6"/>
  </r>
  <r>
    <x v="4"/>
    <s v="Pack Committee Chair and Committee Member_x000a_(2 periods)"/>
    <s v="room-x"/>
    <s v="(CUB 4)_x000a_Pack Committee Chair and Committee Member_x000a_(2 periods)"/>
    <x v="5"/>
    <x v="2"/>
  </r>
  <r>
    <x v="4"/>
    <s v="Pack Committee Chair and Committee Member_x000a_(continued)"/>
    <s v="room-x"/>
    <s v="(CUB 4)_x000a_Pack Committee Chair and Committee Member_x000a_(continued)"/>
    <x v="5"/>
    <x v="2"/>
  </r>
  <r>
    <x v="5"/>
    <s v="Pack Recruitment"/>
    <s v="p3room-116"/>
    <s v="(CUB 5)_x000a_Pack Recruitment"/>
    <x v="6"/>
    <x v="7"/>
  </r>
  <r>
    <x v="2"/>
    <s v="Blue &amp; Gold Banquet"/>
    <s v="p4room-115"/>
    <s v="(CUB 6)_x000a_Blue &amp; Gold Banquet"/>
    <x v="7"/>
    <x v="8"/>
  </r>
  <r>
    <x v="3"/>
    <s v="Pinewood Derby"/>
    <s v="p3room-114"/>
    <s v="(CUB 7)_x000a_Pinewood Derby"/>
    <x v="8"/>
    <x v="9"/>
  </r>
  <r>
    <x v="3"/>
    <s v="Den Leader Hacks"/>
    <s v="p2room-114"/>
    <s v="(CUB 8)_x000a_Den Leader Hacks"/>
    <x v="9"/>
    <x v="10"/>
  </r>
  <r>
    <x v="4"/>
    <s v="Rain Gutter Regatta"/>
    <s v="room-x"/>
    <s v="(CUB 9)_x000a_Rain Gutter Regatta"/>
    <x v="5"/>
    <x v="2"/>
  </r>
  <r>
    <x v="3"/>
    <s v="Adults transitioning from a Pack to a Troop"/>
    <s v="p1room-114"/>
    <s v="(CUB 10)_x000a_Adults transitioning from a Pack to a Troop"/>
    <x v="10"/>
    <x v="11"/>
  </r>
  <r>
    <x v="2"/>
    <s v="Arrow-of-Light Transition"/>
    <s v="p3room-115"/>
    <s v="(CUB 11)_x000a_Arrow-of-Light Transition"/>
    <x v="3"/>
    <x v="5"/>
  </r>
  <r>
    <x v="2"/>
    <s v="Imaginative Pack Meetings"/>
    <s v="p1room-115"/>
    <s v="(CUB 12)_x000a_Imaginative Pack Meetings"/>
    <x v="9"/>
    <x v="10"/>
  </r>
  <r>
    <x v="5"/>
    <s v="Cub 2024 Program Changes - Advancement"/>
    <s v="p4room-116"/>
    <s v="(CUB 13)_x000a_Cub 2024 Program Changes - Advancement"/>
    <x v="11"/>
    <x v="12"/>
  </r>
  <r>
    <x v="5"/>
    <s v="Basic Knot Tying"/>
    <s v="p5room-116"/>
    <s v="(CUB 14)_x000a_Basic Knot Tying"/>
    <x v="12"/>
    <x v="2"/>
  </r>
  <r>
    <x v="4"/>
    <s v="Tailgate Camping – Novice to Expert"/>
    <s v="room-x"/>
    <s v="(BSA 1)_x000a_Tailgate Camping – Novice to Expert"/>
    <x v="5"/>
    <x v="2"/>
  </r>
  <r>
    <x v="6"/>
    <s v="The Trail from Life to Eagle"/>
    <s v="p4room-121"/>
    <s v="(BSA 2)_x000a_The Trail from Life to Eagle"/>
    <x v="13"/>
    <x v="13"/>
  </r>
  <r>
    <x v="7"/>
    <s v="Eagle Scout Projects"/>
    <s v="p5room-118"/>
    <s v="(BSA 3)_x000a_Eagle Scout Projects"/>
    <x v="14"/>
    <x v="14"/>
  </r>
  <r>
    <x v="8"/>
    <s v="Troop Committee Chair and Committee Member_x000a_(2 periods)"/>
    <s v="p1room-119"/>
    <s v="(BSA 4)_x000a_Troop Committee Chair and Committee Member_x000a_(2 periods)"/>
    <x v="15"/>
    <x v="15"/>
  </r>
  <r>
    <x v="8"/>
    <s v="Troop Committee Chair and Committee Member_x000a_(continued)"/>
    <s v="p2room-119"/>
    <s v="(BSA 4)_x000a_Troop Committee Chair and Committee Member_x000a_(continued)"/>
    <x v="15"/>
    <x v="15"/>
  </r>
  <r>
    <x v="6"/>
    <s v="Citizenship in Society Merit Badge Counselor"/>
    <s v="p5room-121"/>
    <s v="(BSA 5)_x000a_Citizenship in Society Merit Badge Counselor"/>
    <x v="16"/>
    <x v="16"/>
  </r>
  <r>
    <x v="6"/>
    <s v="Merit Badge Counselor"/>
    <s v="p3room-121"/>
    <s v="(BSA 6)_x000a_Merit Badge Counselor"/>
    <x v="17"/>
    <x v="14"/>
  </r>
  <r>
    <x v="4"/>
    <s v="Troop Recruitment"/>
    <s v="room-x"/>
    <s v="(BSA 7)_x000a_Troop Recruitment"/>
    <x v="5"/>
    <x v="2"/>
  </r>
  <r>
    <x v="6"/>
    <s v="How to conduct a Scoutmaster Conference"/>
    <s v="p1room-121"/>
    <s v="(BSA 8)_x000a_How to conduct a Scoutmaster Conference"/>
    <x v="18"/>
    <x v="17"/>
  </r>
  <r>
    <x v="6"/>
    <s v="How to do a Board of Review"/>
    <s v="p2room-121"/>
    <s v="(BSA 9)_x000a_How to do a Board of Review"/>
    <x v="13"/>
    <x v="13"/>
  </r>
  <r>
    <x v="9"/>
    <s v="Scouts BSA Girl Troop Development"/>
    <s v="room-a"/>
    <s v="(BSA 10)_x000a_Scouts BSA Girl Troop Development"/>
    <x v="5"/>
    <x v="2"/>
  </r>
  <r>
    <x v="10"/>
    <s v="First Year Backpacking"/>
    <s v="p4room-123"/>
    <s v="(BSA 11)_x000a_First Year Backpacking"/>
    <x v="19"/>
    <x v="18"/>
  </r>
  <r>
    <x v="8"/>
    <s v="Now you're a Scoutmaster or Asst. Scoutmaster, what's next?"/>
    <s v="p3room-119"/>
    <s v="(BSA 12)_x000a_Now you're a Scoutmaster or Asst. Scoutmaster, what's next?"/>
    <x v="20"/>
    <x v="19"/>
  </r>
  <r>
    <x v="10"/>
    <s v="How to pick, plan and train for a Philmont Hike"/>
    <s v="p5room-123"/>
    <s v="(BSA 13)_x000a_How to pick, plan and train for a Philmont Hike"/>
    <x v="21"/>
    <x v="20"/>
  </r>
  <r>
    <x v="4"/>
    <s v="The Scoutmaster Minute and Stories"/>
    <s v="room-x"/>
    <s v="(BSA 14)_x000a_The Scoutmaster Minute and Stories"/>
    <x v="5"/>
    <x v="2"/>
  </r>
  <r>
    <x v="1"/>
    <s v="Advancement - Trail to First Class"/>
    <s v="p5room-124"/>
    <s v="(BSA 15)_x000a_Advancement - Trail to First Class"/>
    <x v="22"/>
    <x v="21"/>
  </r>
  <r>
    <x v="7"/>
    <s v="Scoutmaster Specific Training (S24) (3 periods)"/>
    <s v="p1room-118"/>
    <s v="(BSA 16)_x000a_Scoutmaster Specific Training (S24) (3 periods)"/>
    <x v="23"/>
    <x v="2"/>
  </r>
  <r>
    <x v="7"/>
    <s v="Scoutmaster Specific Training (S24) (continued)"/>
    <s v="p2room-118"/>
    <s v="(BSA 16)_x000a_Scoutmaster Specific Training (S24) (continued)"/>
    <x v="23"/>
    <x v="2"/>
  </r>
  <r>
    <x v="7"/>
    <s v="Scoutmaster Specific Training (S24) (continued)"/>
    <s v="p3room-118"/>
    <s v="(BSA 16)_x000a_Scoutmaster Specific Training (S24) (continued)"/>
    <x v="23"/>
    <x v="2"/>
  </r>
  <r>
    <x v="8"/>
    <s v="Troops - Youth on Youth YPT for Summer Camp (2 periods)"/>
    <s v="p4room-119"/>
    <s v="(BSA 17)_x000a_Troops - Youth on Youth YPT for Summer Camp (2 periods)"/>
    <x v="24"/>
    <x v="22"/>
  </r>
  <r>
    <x v="8"/>
    <s v="Troops - Youth on Youth YPT for Summer Camp (continued)"/>
    <s v="p5room-119"/>
    <s v="(BSA 17)_x000a_Troops - Youth on Youth YPT for Summer Camp (continued)"/>
    <x v="24"/>
    <x v="22"/>
  </r>
  <r>
    <x v="7"/>
    <s v="Developing Youth Leaders"/>
    <s v="p4room-118"/>
    <s v="(BSA 18)_x000a_Developing Youth Leaders"/>
    <x v="20"/>
    <x v="23"/>
  </r>
  <r>
    <x v="4"/>
    <s v="Board Member Training_x000a_(2 periods)"/>
    <s v="room-x"/>
    <s v="(CNCL 1)_x000a_Board Member Training_x000a_(2 periods)"/>
    <x v="5"/>
    <x v="2"/>
  </r>
  <r>
    <x v="4"/>
    <s v="Board Member Training_x000a_(continued)"/>
    <s v="room-x"/>
    <s v="(CNCL 1)_x000a_Board Member Training_x000a_(continued)"/>
    <x v="5"/>
    <x v="2"/>
  </r>
  <r>
    <x v="1"/>
    <s v="Open Session w Council Key 3"/>
    <s v="p3room-124"/>
    <s v="(CNCL 2)_x000a_Open Session w Council Key 3"/>
    <x v="25"/>
    <x v="24"/>
  </r>
  <r>
    <x v="4"/>
    <s v="RT Comm Basic Training (3 periods)"/>
    <s v="room-x"/>
    <s v="(DIST 1)_x000a_RT Comm Basic Training (3 periods)"/>
    <x v="5"/>
    <x v="2"/>
  </r>
  <r>
    <x v="4"/>
    <s v="RT Comm Basic Training (continued)"/>
    <s v="room-x"/>
    <s v="(DIST 1)_x000a_RT Comm Basic Training (continued)"/>
    <x v="5"/>
    <x v="2"/>
  </r>
  <r>
    <x v="4"/>
    <s v="RT Comm Basic Training (continued)"/>
    <s v="room-x"/>
    <s v="(DIST 1)_x000a_RT Comm Basic Training (continued)"/>
    <x v="5"/>
    <x v="2"/>
  </r>
  <r>
    <x v="4"/>
    <s v="How to Market your unit or use Social Media for meetings"/>
    <s v="room-x"/>
    <s v="(GEN 1)_x000a_How to Market your unit or use Social Media for meetings"/>
    <x v="5"/>
    <x v="2"/>
  </r>
  <r>
    <x v="4"/>
    <s v="How to Market your unit or use Social Media for meetings"/>
    <s v="room-x"/>
    <s v="(GEN 2)_x000a_How to Market your unit or use Social Media for meetings"/>
    <x v="5"/>
    <x v="2"/>
  </r>
  <r>
    <x v="5"/>
    <s v="Scoutbook Overview and Hacks"/>
    <s v="p1room-116"/>
    <s v="(GEN 3)_x000a_Scoutbook Overview and Hacks"/>
    <x v="4"/>
    <x v="6"/>
  </r>
  <r>
    <x v="4"/>
    <s v="my.scouting.org for unit leaders"/>
    <s v="room-x"/>
    <s v="(GEN 4)_x000a_my.scouting.org for unit leaders"/>
    <x v="21"/>
    <x v="20"/>
  </r>
  <r>
    <x v="11"/>
    <s v="How to become a Nova Counselor or SuperNova Mentor"/>
    <s v="p1room-122"/>
    <s v="(GEN 5)_x000a_How to become a Nova Counselor or SuperNova Mentor"/>
    <x v="26"/>
    <x v="25"/>
  </r>
  <r>
    <x v="11"/>
    <s v="The Nuts and Bolts of Putting on a Nova Class"/>
    <s v="p5room-122"/>
    <s v="(GEN 6)_x000a_The Nuts and Bolts of Putting on a Nova Class"/>
    <x v="27"/>
    <x v="26"/>
  </r>
  <r>
    <x v="4"/>
    <s v="BSA &amp; Venturing put the “Outing” in Scouting"/>
    <s v="room-x"/>
    <s v="(GEN 7)_x000a_BSA &amp; Venturing put the “Outing” in Scouting"/>
    <x v="5"/>
    <x v="2"/>
  </r>
  <r>
    <x v="0"/>
    <s v="Religious Awards / Religious Emblem Coordinator"/>
    <s v="p4room-125"/>
    <s v="(GEN 8)_x000a_Religious Awards / Religious Emblem Coordinator"/>
    <x v="2"/>
    <x v="4"/>
  </r>
  <r>
    <x v="12"/>
    <s v="Outdoor Ethics Awareness"/>
    <s v="p4room-117"/>
    <s v="(GEN 9)_x000a_Outdoor Ethics Awareness"/>
    <x v="1"/>
    <x v="3"/>
  </r>
  <r>
    <x v="12"/>
    <s v="Charter Organization Representative_x000a_(2 periods)"/>
    <s v="p1room-117"/>
    <s v="(GEN 10)_x000a_Charter Organization Representative_x000a_(2 periods)"/>
    <x v="28"/>
    <x v="27"/>
  </r>
  <r>
    <x v="12"/>
    <s v="Charter Organization Representative_x000a_(continued)"/>
    <s v="p2room-117"/>
    <s v="(GEN 10)_x000a_Charter Organization Representative_x000a_(continued)"/>
    <x v="28"/>
    <x v="27"/>
  </r>
  <r>
    <x v="4"/>
    <s v="Volunteering in your Community"/>
    <s v="room-x"/>
    <s v="(GEN 11)_x000a_Volunteering in your Community"/>
    <x v="5"/>
    <x v="2"/>
  </r>
  <r>
    <x v="13"/>
    <s v="Youth Protection Training (2 periods)"/>
    <s v="p4room-113"/>
    <s v="(GEN 12)_x000a_Youth Protection Training (2 periods)"/>
    <x v="29"/>
    <x v="28"/>
  </r>
  <r>
    <x v="13"/>
    <s v="Youth Protection Training (continued)"/>
    <s v="p5room-113"/>
    <s v="(GEN 12)_x000a_Youth Protection Training (continued)"/>
    <x v="29"/>
    <x v="28"/>
  </r>
  <r>
    <x v="4"/>
    <s v="Northern Tier Adventure"/>
    <s v="room-x"/>
    <s v="(GEN 13)_x000a_Northern Tier Adventure"/>
    <x v="5"/>
    <x v="2"/>
  </r>
  <r>
    <x v="12"/>
    <s v="Philmont Training Center &amp; High Adventure Base"/>
    <s v="p5room-117"/>
    <s v="(GEN 14)_x000a_Philmont Training Center &amp; High Adventure Base"/>
    <x v="30"/>
    <x v="29"/>
  </r>
  <r>
    <x v="9"/>
    <s v="Fishing in Orange County!"/>
    <s v="room-a"/>
    <s v="(GEN 15)_x000a_Fishing in Orange County!"/>
    <x v="5"/>
    <x v="2"/>
  </r>
  <r>
    <x v="14"/>
    <s v="Earn your Alumni Award Knot!"/>
    <s v="p5room-r"/>
    <s v="(GEN 16)_x000a_Earn your Alumni Award Knot!"/>
    <x v="31"/>
    <x v="3"/>
  </r>
  <r>
    <x v="4"/>
    <s v="OA Lodgemaster Basic Training_x000a_(2 periods)"/>
    <s v="room-x"/>
    <s v="(GEN 17)_x000a_OA Lodgemaster Basic Training_x000a_(2 periods)"/>
    <x v="5"/>
    <x v="2"/>
  </r>
  <r>
    <x v="4"/>
    <s v="OA Lodgemaster Basic Training_x000a_(continued)"/>
    <s v="room-x"/>
    <s v="(GEN 17)_x000a_OA Lodgemaster Basic Training_x000a_(continued)"/>
    <x v="5"/>
    <x v="2"/>
  </r>
  <r>
    <x v="14"/>
    <s v="Flag Etiquette"/>
    <s v="p5room-r"/>
    <s v="(GEN 18)_x000a_Flag Etiquette"/>
    <x v="3"/>
    <x v="5"/>
  </r>
  <r>
    <x v="0"/>
    <s v="How to make Survival Bracelets"/>
    <s v="p5room-125"/>
    <s v="(GEN 20)_x000a_How to make Survival Bracelets"/>
    <x v="32"/>
    <x v="30"/>
  </r>
  <r>
    <x v="11"/>
    <s v="New Member Coordinator"/>
    <s v="p4room-122"/>
    <s v="(GEN 21)_x000a_New Member Coordinator"/>
    <x v="33"/>
    <x v="31"/>
  </r>
  <r>
    <x v="11"/>
    <s v="Trek Safety – Preparation, First Aid and Reporting"/>
    <s v="p2room-122"/>
    <s v="(GEN 22)_x000a_Trek Safety – Preparation, First Aid and Reporting"/>
    <x v="34"/>
    <x v="32"/>
  </r>
  <r>
    <x v="13"/>
    <s v="Understand ADD/ADHD &amp; Special Needs Scouting"/>
    <s v="p1room-113"/>
    <s v="(GEN 23)_x000a_Understand ADD/ADHD &amp; Special Needs Scouting"/>
    <x v="3"/>
    <x v="5"/>
  </r>
  <r>
    <x v="11"/>
    <s v="Risk Management (Safety &amp; Health)"/>
    <s v="p3room-122"/>
    <s v="(GEN 24)_x000a_Risk Management (Safety &amp; Health)"/>
    <x v="34"/>
    <x v="32"/>
  </r>
  <r>
    <x v="13"/>
    <s v="WordPress Websites for Unit Leaders (2 periods)"/>
    <s v="p2room-113"/>
    <s v="(GEN 25)_x000a_WordPress Websites for Unit Leaders (2 periods)"/>
    <x v="21"/>
    <x v="20"/>
  </r>
  <r>
    <x v="13"/>
    <s v="WordPress Websites for Unit Leaders (continued)"/>
    <s v="p3room-113"/>
    <s v="(GEN 25)_x000a_WordPress Websites for Unit Leaders (continued)"/>
    <x v="21"/>
    <x v="20"/>
  </r>
  <r>
    <x v="5"/>
    <s v="New Parent Onboarding &amp; Orientation"/>
    <s v="p2room-116"/>
    <s v="(GEN 27)_x000a_New Parent Onboarding &amp; Orientation"/>
    <x v="4"/>
    <x v="6"/>
  </r>
  <r>
    <x v="4"/>
    <s v="my.scouting.org for Districts"/>
    <s v="room-x"/>
    <s v="(GEN 28)_x000a_my.scouting.org for Districts"/>
    <x v="35"/>
    <x v="2"/>
  </r>
  <r>
    <x v="4"/>
    <s v="The Value or Roundtable"/>
    <s v="room-x"/>
    <s v="(GEN 29)_x000a_The Value or Roundtable"/>
    <x v="35"/>
    <x v="2"/>
  </r>
  <r>
    <x v="12"/>
    <s v="How to make Woggles / Neckerchief Slides"/>
    <s v="p3room-117"/>
    <s v="(GEN 30)_x000a_How to make Woggles / Neckerchief Slides"/>
    <x v="10"/>
    <x v="11"/>
  </r>
  <r>
    <x v="14"/>
    <s v="Religious Emblems"/>
    <s v="p3room-r"/>
    <s v="(GEN 31)_x000a_Religious Emblems"/>
    <x v="2"/>
    <x v="4"/>
  </r>
  <r>
    <x v="1"/>
    <s v="Adult Awards"/>
    <s v="p4room-124"/>
    <s v="(GEN 32)_x000a_Adult Awards"/>
    <x v="36"/>
    <x v="33"/>
  </r>
  <r>
    <x v="15"/>
    <s v="Product Sales - Best Practices"/>
    <s v="p1room-238"/>
    <s v="(GEN 33)_x000a_Product Sales - Best Practices"/>
    <x v="37"/>
    <x v="34"/>
  </r>
  <r>
    <x v="15"/>
    <s v="Popcorn - OCBSA 2024 Sale"/>
    <s v="p2room-238"/>
    <s v="(GEN 34)_x000a_Popcorn - OCBSA 2024 Sale"/>
    <x v="37"/>
    <x v="34"/>
  </r>
  <r>
    <x v="15"/>
    <s v="Popcorn - Trail’s End Technology"/>
    <s v="p3room-238"/>
    <s v="(GEN 35)_x000a_Popcorn - Trail’s End Technology"/>
    <x v="37"/>
    <x v="34"/>
  </r>
  <r>
    <x v="10"/>
    <s v="Introduction to HAT"/>
    <s v="p1room-123"/>
    <s v="(HAT 1)_x000a_Introduction to HAT"/>
    <x v="38"/>
    <x v="35"/>
  </r>
  <r>
    <x v="1"/>
    <s v="HAT Death Valley High Adventure Cycling"/>
    <s v="p1room-124"/>
    <s v="(HAT 2)_x000a_HAT Death Valley High Adventure Cycling"/>
    <x v="39"/>
    <x v="36"/>
  </r>
  <r>
    <x v="10"/>
    <s v="HAT Planning A Long-Term Sierra Trek"/>
    <s v="p2room-123"/>
    <s v="(HAT 3)_x000a_HAT Planning A Long-Term Sierra Trek"/>
    <x v="40"/>
    <x v="37"/>
  </r>
  <r>
    <x v="10"/>
    <s v="HAT Santa Catalina And Channel Islands"/>
    <s v="p3room-123"/>
    <s v="(HAT 4)_x000a_HAT Santa Catalina And Channel Islands"/>
    <x v="39"/>
    <x v="36"/>
  </r>
  <r>
    <x v="16"/>
    <s v="Core Concepts of Unit Service"/>
    <s v="p5room-237"/>
    <s v="(BCS 101)_x000a_Core Concepts of Unit Service"/>
    <x v="41"/>
    <x v="38"/>
  </r>
  <r>
    <x v="16"/>
    <s v="Contacting Units"/>
    <s v="p4room-237"/>
    <s v="(BCS 104)_x000a_Contacting Units"/>
    <x v="42"/>
    <x v="2"/>
  </r>
  <r>
    <x v="17"/>
    <s v="Understanding &amp; Communicating with Today’s Leaders"/>
    <s v="p1room-227"/>
    <s v="(BCS 114)_x000a_Understanding &amp; Communicating with Today’s Leaders"/>
    <x v="35"/>
    <x v="39"/>
  </r>
  <r>
    <x v="17"/>
    <s v="Resolving Critical Unit Issues"/>
    <s v="p2room-227"/>
    <s v="(MCS 305)_x000a_Resolving Critical Unit Issues"/>
    <x v="41"/>
    <x v="38"/>
  </r>
  <r>
    <x v="17"/>
    <s v="Mentoring Skills"/>
    <s v="p3room-227"/>
    <s v="(MCS 306)_x000a_Mentoring Skills"/>
    <x v="35"/>
    <x v="39"/>
  </r>
  <r>
    <x v="17"/>
    <s v="Good Commissioners Need Both Head and Heart"/>
    <s v="p4room-227"/>
    <s v="(MCS 309)_x000a_Good Commissioners Need Both Head and Heart"/>
    <x v="43"/>
    <x v="40"/>
  </r>
  <r>
    <x v="17"/>
    <s v="Recruiting the 21st Century Volunteer"/>
    <s v="p5room-227"/>
    <s v="(MCS 312)_x000a_Recruiting the 21st Century Volunteer"/>
    <x v="44"/>
    <x v="41"/>
  </r>
  <r>
    <x v="18"/>
    <s v="Selecting &amp; Limiting Scope of Your Doctoral Project Thesis"/>
    <s v="p1room-228"/>
    <s v="(DCS 501)_x000a_Selecting &amp; Limiting Scope of Your Doctoral Project Thesis"/>
    <x v="45"/>
    <x v="42"/>
  </r>
  <r>
    <x v="18"/>
    <s v="Developing Your Project or Thesis"/>
    <s v="p2room-228"/>
    <s v="(DCS 503)_x000a_Developing Your Project or Thesis"/>
    <x v="45"/>
    <x v="42"/>
  </r>
  <r>
    <x v="18"/>
    <s v="Legacy of Servant Leadership"/>
    <s v="p3room-228"/>
    <s v="(DCS 509)_x000a_Legacy of Servant Leadership"/>
    <x v="42"/>
    <x v="2"/>
  </r>
  <r>
    <x v="18"/>
    <s v="Recruiting for Diversity"/>
    <s v="p4room-228"/>
    <s v="(DCS 512)_x000a_Recruiting for Diversity"/>
    <x v="42"/>
    <x v="2"/>
  </r>
  <r>
    <x v="18"/>
    <s v="The Unit Service Plan and the District"/>
    <s v="p5room-228"/>
    <s v="(DCS 516)_x000a_The Unit Service Plan and the District"/>
    <x v="43"/>
    <x v="40"/>
  </r>
  <r>
    <x v="16"/>
    <s v="Unit Commissioner Basic Training (3 periods)"/>
    <s v="p1room-237"/>
    <s v="(Basic 100)_x000a_Unit Commissioner Basic Training (3 periods)"/>
    <x v="30"/>
    <x v="29"/>
  </r>
  <r>
    <x v="16"/>
    <s v="Unit Commissioner Basic Training (continued)"/>
    <s v="p2room-237"/>
    <s v="(Basic 100)_x000a_Unit Commissioner Basic Training (continued)"/>
    <x v="30"/>
    <x v="29"/>
  </r>
  <r>
    <x v="16"/>
    <s v="Unit Commissioner Basic Training (continued)"/>
    <s v="p3room-237"/>
    <s v="(Basic 100)_x000a_Unit Commissioner Basic Training (continued)"/>
    <x v="30"/>
    <x v="2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C156DAE-FD16-4CF4-B687-88E45BCA59D3}" name="PivotTable1"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C43" firstHeaderRow="1" firstDataRow="1" firstDataCol="2" rowPageCount="1" colPageCount="1"/>
  <pivotFields count="6">
    <pivotField axis="axisPage" compact="0" outline="0" subtotalTop="0" multipleItemSelectionAllowed="1" showAll="0" defaultSubtotal="0">
      <items count="19">
        <item x="13"/>
        <item x="3"/>
        <item x="2"/>
        <item x="5"/>
        <item x="12"/>
        <item x="7"/>
        <item x="8"/>
        <item x="6"/>
        <item x="11"/>
        <item x="10"/>
        <item x="1"/>
        <item x="0"/>
        <item x="17"/>
        <item x="18"/>
        <item x="16"/>
        <item x="15"/>
        <item h="1" x="9"/>
        <item h="1" x="14"/>
        <item h="1" x="4"/>
      </items>
    </pivotField>
    <pivotField compact="0" outline="0" subtotalTop="0" showAll="0" defaultSubtotal="0"/>
    <pivotField compact="0" outline="0" subtotalTop="0" showAll="0" defaultSubtotal="0"/>
    <pivotField compact="0" outline="0" showAll="0" defaultSubtotal="0"/>
    <pivotField axis="axisRow" compact="0" outline="0" showAll="0" defaultSubtotal="0">
      <items count="48">
        <item x="28"/>
        <item x="8"/>
        <item x="35"/>
        <item x="18"/>
        <item x="10"/>
        <item x="45"/>
        <item x="1"/>
        <item x="19"/>
        <item x="21"/>
        <item x="41"/>
        <item x="32"/>
        <item x="4"/>
        <item x="15"/>
        <item x="24"/>
        <item x="9"/>
        <item x="29"/>
        <item x="7"/>
        <item x="30"/>
        <item x="5"/>
        <item x="0"/>
        <item x="2"/>
        <item x="3"/>
        <item x="11"/>
        <item x="13"/>
        <item x="14"/>
        <item x="16"/>
        <item x="17"/>
        <item x="20"/>
        <item x="22"/>
        <item m="1" x="46"/>
        <item x="25"/>
        <item x="26"/>
        <item x="27"/>
        <item x="31"/>
        <item x="34"/>
        <item x="36"/>
        <item x="37"/>
        <item x="38"/>
        <item x="39"/>
        <item x="40"/>
        <item m="1" x="47"/>
        <item x="43"/>
        <item x="44"/>
        <item x="12"/>
        <item x="23"/>
        <item x="42"/>
        <item x="6"/>
        <item x="33"/>
      </items>
    </pivotField>
    <pivotField axis="axisRow" dataField="1" compact="0" outline="0" showAll="0" defaultSubtotal="0">
      <items count="45">
        <item x="40"/>
        <item x="27"/>
        <item x="1"/>
        <item x="11"/>
        <item x="42"/>
        <item x="38"/>
        <item x="18"/>
        <item x="14"/>
        <item x="20"/>
        <item x="30"/>
        <item x="17"/>
        <item x="3"/>
        <item x="15"/>
        <item x="39"/>
        <item x="10"/>
        <item x="28"/>
        <item x="8"/>
        <item x="29"/>
        <item h="1" x="2"/>
        <item x="0"/>
        <item x="4"/>
        <item x="5"/>
        <item x="6"/>
        <item m="1" x="43"/>
        <item x="12"/>
        <item x="13"/>
        <item x="16"/>
        <item x="19"/>
        <item x="21"/>
        <item x="23"/>
        <item m="1" x="44"/>
        <item x="26"/>
        <item x="32"/>
        <item x="33"/>
        <item x="34"/>
        <item x="35"/>
        <item x="36"/>
        <item x="37"/>
        <item x="41"/>
        <item x="22"/>
        <item x="25"/>
        <item h="1" x="7"/>
        <item h="1" x="9"/>
        <item h="1" x="31"/>
        <item h="1" x="24"/>
      </items>
    </pivotField>
  </pivotFields>
  <rowFields count="2">
    <field x="4"/>
    <field x="5"/>
  </rowFields>
  <rowItems count="40">
    <i>
      <x/>
      <x v="1"/>
    </i>
    <i>
      <x v="2"/>
      <x v="13"/>
    </i>
    <i>
      <x v="3"/>
      <x v="10"/>
    </i>
    <i>
      <x v="4"/>
      <x v="3"/>
    </i>
    <i>
      <x v="5"/>
      <x v="4"/>
    </i>
    <i>
      <x v="6"/>
      <x v="11"/>
    </i>
    <i>
      <x v="7"/>
      <x v="6"/>
    </i>
    <i>
      <x v="8"/>
      <x v="8"/>
    </i>
    <i>
      <x v="9"/>
      <x v="5"/>
    </i>
    <i>
      <x v="10"/>
      <x v="9"/>
    </i>
    <i>
      <x v="11"/>
      <x v="22"/>
    </i>
    <i>
      <x v="12"/>
      <x v="12"/>
    </i>
    <i>
      <x v="13"/>
      <x v="39"/>
    </i>
    <i>
      <x v="14"/>
      <x v="14"/>
    </i>
    <i>
      <x v="15"/>
      <x v="15"/>
    </i>
    <i>
      <x v="16"/>
      <x v="16"/>
    </i>
    <i>
      <x v="17"/>
      <x v="17"/>
    </i>
    <i>
      <x v="19"/>
      <x v="2"/>
    </i>
    <i r="1">
      <x v="19"/>
    </i>
    <i>
      <x v="20"/>
      <x v="20"/>
    </i>
    <i>
      <x v="21"/>
      <x v="21"/>
    </i>
    <i>
      <x v="22"/>
      <x v="24"/>
    </i>
    <i>
      <x v="23"/>
      <x v="25"/>
    </i>
    <i>
      <x v="24"/>
      <x v="7"/>
    </i>
    <i>
      <x v="25"/>
      <x v="26"/>
    </i>
    <i>
      <x v="26"/>
      <x v="7"/>
    </i>
    <i>
      <x v="27"/>
      <x v="27"/>
    </i>
    <i r="1">
      <x v="29"/>
    </i>
    <i>
      <x v="28"/>
      <x v="28"/>
    </i>
    <i>
      <x v="31"/>
      <x v="40"/>
    </i>
    <i>
      <x v="32"/>
      <x v="31"/>
    </i>
    <i>
      <x v="34"/>
      <x v="32"/>
    </i>
    <i>
      <x v="35"/>
      <x v="33"/>
    </i>
    <i>
      <x v="36"/>
      <x v="34"/>
    </i>
    <i>
      <x v="37"/>
      <x v="35"/>
    </i>
    <i>
      <x v="38"/>
      <x v="36"/>
    </i>
    <i>
      <x v="39"/>
      <x v="37"/>
    </i>
    <i>
      <x v="41"/>
      <x/>
    </i>
    <i>
      <x v="42"/>
      <x v="38"/>
    </i>
    <i t="grand">
      <x/>
    </i>
  </rowItems>
  <colItems count="1">
    <i/>
  </colItems>
  <pageFields count="1">
    <pageField fld="0" hier="-1"/>
  </pageFields>
  <dataFields count="1">
    <dataField name="Count of Email"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B5" firstHeaderRow="1" firstDataRow="1" firstDataCol="1"/>
  <pivotFields count="7">
    <pivotField showAll="0"/>
    <pivotField showAll="0"/>
    <pivotField showAll="0"/>
    <pivotField showAll="0"/>
    <pivotField showAll="0"/>
    <pivotField showAll="0"/>
    <pivotField axis="axisRow" dataField="1" showAll="0" measureFilter="1" sortType="descending">
      <items count="103">
        <item x="52"/>
        <item x="13"/>
        <item x="15"/>
        <item x="38"/>
        <item x="43"/>
        <item x="31"/>
        <item x="20"/>
        <item x="24"/>
        <item x="39"/>
        <item x="63"/>
        <item x="64"/>
        <item x="0"/>
        <item m="1" x="93"/>
        <item x="69"/>
        <item x="74"/>
        <item x="54"/>
        <item x="12"/>
        <item x="4"/>
        <item x="56"/>
        <item x="44"/>
        <item x="32"/>
        <item x="21"/>
        <item x="25"/>
        <item x="51"/>
        <item x="65"/>
        <item x="41"/>
        <item x="1"/>
        <item m="1" x="94"/>
        <item x="70"/>
        <item x="75"/>
        <item x="55"/>
        <item x="11"/>
        <item x="14"/>
        <item x="9"/>
        <item x="57"/>
        <item x="33"/>
        <item x="28"/>
        <item x="23"/>
        <item x="53"/>
        <item x="66"/>
        <item x="37"/>
        <item x="2"/>
        <item m="1" x="95"/>
        <item x="71"/>
        <item x="76"/>
        <item x="45"/>
        <item x="6"/>
        <item x="10"/>
        <item x="16"/>
        <item x="42"/>
        <item x="36"/>
        <item x="34"/>
        <item x="18"/>
        <item x="50"/>
        <item x="27"/>
        <item x="59"/>
        <item x="3"/>
        <item m="1" x="96"/>
        <item x="72"/>
        <item x="77"/>
        <item x="46"/>
        <item x="7"/>
        <item x="5"/>
        <item x="17"/>
        <item x="47"/>
        <item x="19"/>
        <item x="35"/>
        <item x="22"/>
        <item x="40"/>
        <item x="29"/>
        <item x="30"/>
        <item x="49"/>
        <item m="1" x="98"/>
        <item x="73"/>
        <item x="78"/>
        <item x="82"/>
        <item m="1" x="88"/>
        <item m="1" x="99"/>
        <item m="1" x="100"/>
        <item m="1" x="101"/>
        <item m="1" x="97"/>
        <item m="1" x="89"/>
        <item m="1" x="90"/>
        <item m="1" x="91"/>
        <item m="1" x="92"/>
        <item x="48"/>
        <item m="1" x="86"/>
        <item m="1" x="87"/>
        <item x="60"/>
        <item x="61"/>
        <item x="62"/>
        <item x="8"/>
        <item x="26"/>
        <item x="58"/>
        <item m="1" x="83"/>
        <item m="1" x="84"/>
        <item m="1" x="85"/>
        <item x="67"/>
        <item x="68"/>
        <item x="79"/>
        <item x="80"/>
        <item x="81"/>
        <item t="default"/>
      </items>
      <autoSortScope>
        <pivotArea dataOnly="0" outline="0" fieldPosition="0">
          <references count="1">
            <reference field="4294967294" count="1" selected="0">
              <x v="0"/>
            </reference>
          </references>
        </pivotArea>
      </autoSortScope>
    </pivotField>
  </pivotFields>
  <rowFields count="1">
    <field x="6"/>
  </rowFields>
  <rowItems count="4">
    <i>
      <x v="91"/>
    </i>
    <i>
      <x v="92"/>
    </i>
    <i>
      <x v="85"/>
    </i>
    <i t="grand">
      <x/>
    </i>
  </rowItems>
  <colItems count="1">
    <i/>
  </colItems>
  <dataFields count="1">
    <dataField name="Count of Schedule" fld="6" subtotal="count" baseField="0" baseItem="0"/>
  </dataFields>
  <pivotTableStyleInfo name="PivotStyleLight16" showRowHeaders="1" showColHeaders="1" showRowStripes="0" showColStripes="0" showLastColumn="1"/>
  <filters count="1">
    <filter fld="6" type="valueGreaterThanOrEqual" evalOrder="-1" id="1" iMeasureFld="0">
      <autoFilter ref="A1">
        <filterColumn colId="0">
          <customFilters>
            <customFilter operator="greaterThanOrEqual" val="2"/>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26" Type="http://schemas.openxmlformats.org/officeDocument/2006/relationships/hyperlink" Target="mailto:berniepk@earthlink.net" TargetMode="External"/><Relationship Id="rId21" Type="http://schemas.openxmlformats.org/officeDocument/2006/relationships/hyperlink" Target="mailto:billwhittenberg@yahoo.com" TargetMode="External"/><Relationship Id="rId42" Type="http://schemas.openxmlformats.org/officeDocument/2006/relationships/hyperlink" Target="mailto:Randall.Aldrich@scouting.org" TargetMode="External"/><Relationship Id="rId47" Type="http://schemas.openxmlformats.org/officeDocument/2006/relationships/hyperlink" Target="mailto:davidsbarton@aol.com" TargetMode="External"/><Relationship Id="rId63" Type="http://schemas.openxmlformats.org/officeDocument/2006/relationships/hyperlink" Target="mailto:danmoran72@gmail.com" TargetMode="External"/><Relationship Id="rId68" Type="http://schemas.openxmlformats.org/officeDocument/2006/relationships/hyperlink" Target="mailto:dschilpp2@earthlink.net" TargetMode="External"/><Relationship Id="rId2" Type="http://schemas.openxmlformats.org/officeDocument/2006/relationships/hyperlink" Target="mailto:gsqr2@yahoo.com" TargetMode="External"/><Relationship Id="rId16" Type="http://schemas.openxmlformats.org/officeDocument/2006/relationships/hyperlink" Target="mailto:charlie.wilson@scouting.org" TargetMode="External"/><Relationship Id="rId29" Type="http://schemas.openxmlformats.org/officeDocument/2006/relationships/hyperlink" Target="mailto:lippoe@aol.com" TargetMode="External"/><Relationship Id="rId11" Type="http://schemas.openxmlformats.org/officeDocument/2006/relationships/hyperlink" Target="mailto:robert.l.batman@gmail.com" TargetMode="External"/><Relationship Id="rId24" Type="http://schemas.openxmlformats.org/officeDocument/2006/relationships/hyperlink" Target="mailto:diana.lang4@gmail.com" TargetMode="External"/><Relationship Id="rId32" Type="http://schemas.openxmlformats.org/officeDocument/2006/relationships/hyperlink" Target="mailto:lippoe@aol.com" TargetMode="External"/><Relationship Id="rId37" Type="http://schemas.openxmlformats.org/officeDocument/2006/relationships/hyperlink" Target="mailto:crew691ocbsa@gmail.com" TargetMode="External"/><Relationship Id="rId40" Type="http://schemas.openxmlformats.org/officeDocument/2006/relationships/hyperlink" Target="mailto:thewriterfam@gmail.com" TargetMode="External"/><Relationship Id="rId45" Type="http://schemas.openxmlformats.org/officeDocument/2006/relationships/hyperlink" Target="mailto:toishi@sbcglobal.net" TargetMode="External"/><Relationship Id="rId53" Type="http://schemas.openxmlformats.org/officeDocument/2006/relationships/hyperlink" Target="mailto:kmeshane@gmail.com" TargetMode="External"/><Relationship Id="rId58" Type="http://schemas.openxmlformats.org/officeDocument/2006/relationships/hyperlink" Target="mailto:doctorscoutmaster@gmail.com" TargetMode="External"/><Relationship Id="rId66" Type="http://schemas.openxmlformats.org/officeDocument/2006/relationships/hyperlink" Target="mailto:moni.grissy20@icloud.com" TargetMode="External"/><Relationship Id="rId5" Type="http://schemas.openxmlformats.org/officeDocument/2006/relationships/hyperlink" Target="mailto:missimpos@aol.com" TargetMode="External"/><Relationship Id="rId61" Type="http://schemas.openxmlformats.org/officeDocument/2006/relationships/hyperlink" Target="mailto:pacifica.districtchair@gmail.com" TargetMode="External"/><Relationship Id="rId19" Type="http://schemas.openxmlformats.org/officeDocument/2006/relationships/hyperlink" Target="mailto:jcbouyer@sbcglobal.net" TargetMode="External"/><Relationship Id="rId14" Type="http://schemas.openxmlformats.org/officeDocument/2006/relationships/hyperlink" Target="mailto:asm2013jambo@gmail.com" TargetMode="External"/><Relationship Id="rId22" Type="http://schemas.openxmlformats.org/officeDocument/2006/relationships/hyperlink" Target="mailto:billwhittenberg@yahoo.com" TargetMode="External"/><Relationship Id="rId27" Type="http://schemas.openxmlformats.org/officeDocument/2006/relationships/hyperlink" Target="mailto:berniepk@earthlink.net" TargetMode="External"/><Relationship Id="rId30" Type="http://schemas.openxmlformats.org/officeDocument/2006/relationships/hyperlink" Target="mailto:dnewkirk1@cox.net" TargetMode="External"/><Relationship Id="rId35" Type="http://schemas.openxmlformats.org/officeDocument/2006/relationships/hyperlink" Target="mailto:linda92shep@gmail.com" TargetMode="External"/><Relationship Id="rId43" Type="http://schemas.openxmlformats.org/officeDocument/2006/relationships/hyperlink" Target="mailto:khight314@gmail.com" TargetMode="External"/><Relationship Id="rId48" Type="http://schemas.openxmlformats.org/officeDocument/2006/relationships/hyperlink" Target="mailto:jeepsforme@gmail.com" TargetMode="External"/><Relationship Id="rId56" Type="http://schemas.openxmlformats.org/officeDocument/2006/relationships/hyperlink" Target="mailto:polden6230@aol.com" TargetMode="External"/><Relationship Id="rId64" Type="http://schemas.openxmlformats.org/officeDocument/2006/relationships/hyperlink" Target="mailto:danmoran72@gmail.com" TargetMode="External"/><Relationship Id="rId69" Type="http://schemas.openxmlformats.org/officeDocument/2006/relationships/hyperlink" Target="mailto:mlindsey500@msn.com" TargetMode="External"/><Relationship Id="rId8" Type="http://schemas.openxmlformats.org/officeDocument/2006/relationships/hyperlink" Target="mailto:billwhittenberg@yahoo.com" TargetMode="External"/><Relationship Id="rId51" Type="http://schemas.openxmlformats.org/officeDocument/2006/relationships/hyperlink" Target="mailto:Russell.Etzenhouser@scouting.org" TargetMode="External"/><Relationship Id="rId72" Type="http://schemas.openxmlformats.org/officeDocument/2006/relationships/hyperlink" Target="mailto:Russell.Etzenhouser@scouting.org" TargetMode="External"/><Relationship Id="rId3" Type="http://schemas.openxmlformats.org/officeDocument/2006/relationships/hyperlink" Target="mailto:gsqr2@yahoo.com" TargetMode="External"/><Relationship Id="rId12" Type="http://schemas.openxmlformats.org/officeDocument/2006/relationships/hyperlink" Target="mailto:paul.strasma@gmail.com" TargetMode="External"/><Relationship Id="rId17" Type="http://schemas.openxmlformats.org/officeDocument/2006/relationships/hyperlink" Target="mailto:woodbadgeone@hotmail.com" TargetMode="External"/><Relationship Id="rId25" Type="http://schemas.openxmlformats.org/officeDocument/2006/relationships/hyperlink" Target="mailto:billwhittenberg@yahoo.com" TargetMode="External"/><Relationship Id="rId33" Type="http://schemas.openxmlformats.org/officeDocument/2006/relationships/hyperlink" Target="mailto:lippoe@aol.com" TargetMode="External"/><Relationship Id="rId38" Type="http://schemas.openxmlformats.org/officeDocument/2006/relationships/hyperlink" Target="mailto:crew691ocbsa@gmail.com" TargetMode="External"/><Relationship Id="rId46" Type="http://schemas.openxmlformats.org/officeDocument/2006/relationships/hyperlink" Target="mailto:joe@integratedsrv.com" TargetMode="External"/><Relationship Id="rId59" Type="http://schemas.openxmlformats.org/officeDocument/2006/relationships/hyperlink" Target="mailto:petekottke@gmail.com" TargetMode="External"/><Relationship Id="rId67" Type="http://schemas.openxmlformats.org/officeDocument/2006/relationships/hyperlink" Target="mailto:mhforester@gmail.com" TargetMode="External"/><Relationship Id="rId20" Type="http://schemas.openxmlformats.org/officeDocument/2006/relationships/hyperlink" Target="mailto:jcbouyer@sbcglobal.net" TargetMode="External"/><Relationship Id="rId41" Type="http://schemas.openxmlformats.org/officeDocument/2006/relationships/hyperlink" Target="mailto:Randall.Aldrich@scouting.org" TargetMode="External"/><Relationship Id="rId54" Type="http://schemas.openxmlformats.org/officeDocument/2006/relationships/hyperlink" Target="mailto:johnnyscout007@yahoo.com" TargetMode="External"/><Relationship Id="rId62" Type="http://schemas.openxmlformats.org/officeDocument/2006/relationships/hyperlink" Target="mailto:pacifica.districtchair@gmail.com" TargetMode="External"/><Relationship Id="rId70" Type="http://schemas.openxmlformats.org/officeDocument/2006/relationships/hyperlink" Target="mailto:charlesavillafana@gmail.com" TargetMode="External"/><Relationship Id="rId1" Type="http://schemas.openxmlformats.org/officeDocument/2006/relationships/hyperlink" Target="mailto:missimpos@aol.com" TargetMode="External"/><Relationship Id="rId6" Type="http://schemas.openxmlformats.org/officeDocument/2006/relationships/hyperlink" Target="mailto:nicolejobse@gmail.com" TargetMode="External"/><Relationship Id="rId15" Type="http://schemas.openxmlformats.org/officeDocument/2006/relationships/hyperlink" Target="mailto:Randall.Aldrich@scouting.org" TargetMode="External"/><Relationship Id="rId23" Type="http://schemas.openxmlformats.org/officeDocument/2006/relationships/hyperlink" Target="mailto:vvenegasgwc@yahoo.com" TargetMode="External"/><Relationship Id="rId28" Type="http://schemas.openxmlformats.org/officeDocument/2006/relationships/hyperlink" Target="mailto:vvenegasgwc@yahoo.com" TargetMode="External"/><Relationship Id="rId36" Type="http://schemas.openxmlformats.org/officeDocument/2006/relationships/hyperlink" Target="mailto:linda92shep@gmail.com" TargetMode="External"/><Relationship Id="rId49" Type="http://schemas.openxmlformats.org/officeDocument/2006/relationships/hyperlink" Target="mailto:kmeshane@gmail.com" TargetMode="External"/><Relationship Id="rId57" Type="http://schemas.openxmlformats.org/officeDocument/2006/relationships/hyperlink" Target="mailto:doctorscoutmaster@gmail.com" TargetMode="External"/><Relationship Id="rId10" Type="http://schemas.openxmlformats.org/officeDocument/2006/relationships/hyperlink" Target="mailto:robert.l.batman@gmail.com" TargetMode="External"/><Relationship Id="rId31" Type="http://schemas.openxmlformats.org/officeDocument/2006/relationships/hyperlink" Target="mailto:dnewkirk1@cox.net" TargetMode="External"/><Relationship Id="rId44" Type="http://schemas.openxmlformats.org/officeDocument/2006/relationships/hyperlink" Target="mailto:toishi@sbcglobal.net" TargetMode="External"/><Relationship Id="rId52" Type="http://schemas.openxmlformats.org/officeDocument/2006/relationships/hyperlink" Target="mailto:Russell.Etzenhouser@scouting.org" TargetMode="External"/><Relationship Id="rId60" Type="http://schemas.openxmlformats.org/officeDocument/2006/relationships/hyperlink" Target="mailto:jbozanic@gmail.com" TargetMode="External"/><Relationship Id="rId65" Type="http://schemas.openxmlformats.org/officeDocument/2006/relationships/hyperlink" Target="mailto:25memyselfandgames@gmail.com" TargetMode="External"/><Relationship Id="rId73" Type="http://schemas.openxmlformats.org/officeDocument/2006/relationships/printerSettings" Target="../printerSettings/printerSettings1.bin"/><Relationship Id="rId4" Type="http://schemas.openxmlformats.org/officeDocument/2006/relationships/hyperlink" Target="mailto:gsqr2@yahoo.com" TargetMode="External"/><Relationship Id="rId9" Type="http://schemas.openxmlformats.org/officeDocument/2006/relationships/hyperlink" Target="mailto:nicolejobse@gmail.com" TargetMode="External"/><Relationship Id="rId13" Type="http://schemas.openxmlformats.org/officeDocument/2006/relationships/hyperlink" Target="mailto:paul.strasma@gmail.com" TargetMode="External"/><Relationship Id="rId18" Type="http://schemas.openxmlformats.org/officeDocument/2006/relationships/hyperlink" Target="mailto:woodbadgeone@hotmail.com" TargetMode="External"/><Relationship Id="rId39" Type="http://schemas.openxmlformats.org/officeDocument/2006/relationships/hyperlink" Target="mailto:dudedvm@gmail.com" TargetMode="External"/><Relationship Id="rId34" Type="http://schemas.openxmlformats.org/officeDocument/2006/relationships/hyperlink" Target="mailto:linda92shep@gmail.com" TargetMode="External"/><Relationship Id="rId50" Type="http://schemas.openxmlformats.org/officeDocument/2006/relationships/hyperlink" Target="mailto:joe@mundifamily.com" TargetMode="External"/><Relationship Id="rId55" Type="http://schemas.openxmlformats.org/officeDocument/2006/relationships/hyperlink" Target="mailto:johnnyscout007@yahoo.com" TargetMode="External"/><Relationship Id="rId7" Type="http://schemas.openxmlformats.org/officeDocument/2006/relationships/hyperlink" Target="mailto:nicolejobse@gmail.com" TargetMode="External"/><Relationship Id="rId71" Type="http://schemas.openxmlformats.org/officeDocument/2006/relationships/hyperlink" Target="mailto:asm2013jamb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workbookViewId="0"/>
  </sheetViews>
  <sheetFormatPr defaultColWidth="9.140625" defaultRowHeight="15" x14ac:dyDescent="0.25"/>
  <cols>
    <col min="1" max="1" width="2.140625" style="2" customWidth="1"/>
    <col min="2" max="2" width="21.140625" style="2" customWidth="1"/>
    <col min="3" max="15" width="19.85546875" style="2" customWidth="1"/>
    <col min="16" max="16384" width="9.140625" style="2"/>
  </cols>
  <sheetData>
    <row r="1" spans="1:15" ht="18.75" x14ac:dyDescent="0.25">
      <c r="A1" s="1" t="s">
        <v>0</v>
      </c>
    </row>
    <row r="2" spans="1:15" x14ac:dyDescent="0.25">
      <c r="D2" s="13" t="s">
        <v>1</v>
      </c>
      <c r="M2" s="14" t="s">
        <v>2</v>
      </c>
    </row>
    <row r="3" spans="1:15" x14ac:dyDescent="0.25">
      <c r="C3" s="3" t="s">
        <v>3</v>
      </c>
      <c r="D3" s="3" t="s">
        <v>4</v>
      </c>
      <c r="E3" s="3" t="s">
        <v>5</v>
      </c>
      <c r="F3" s="3"/>
      <c r="G3" s="3" t="s">
        <v>6</v>
      </c>
      <c r="H3" s="3" t="s">
        <v>7</v>
      </c>
      <c r="I3" s="3" t="s">
        <v>8</v>
      </c>
      <c r="J3" s="3" t="s">
        <v>9</v>
      </c>
      <c r="K3" s="3" t="s">
        <v>10</v>
      </c>
      <c r="L3" s="3" t="s">
        <v>11</v>
      </c>
      <c r="M3" s="3" t="s">
        <v>12</v>
      </c>
      <c r="N3" s="3" t="s">
        <v>13</v>
      </c>
      <c r="O3" s="3" t="s">
        <v>14</v>
      </c>
    </row>
    <row r="4" spans="1:15" x14ac:dyDescent="0.25">
      <c r="B4" s="8" t="s">
        <v>15</v>
      </c>
      <c r="C4" s="9"/>
      <c r="D4" s="9"/>
      <c r="E4" s="9"/>
      <c r="F4" s="9"/>
      <c r="G4" s="9"/>
      <c r="H4" s="9"/>
      <c r="I4" s="9"/>
      <c r="J4" s="9"/>
      <c r="K4" s="9"/>
      <c r="L4" s="9"/>
      <c r="M4" s="9"/>
      <c r="N4" s="9"/>
      <c r="O4" s="9"/>
    </row>
    <row r="5" spans="1:15" ht="76.5" customHeight="1" x14ac:dyDescent="0.25">
      <c r="B5" s="10" t="s">
        <v>16</v>
      </c>
      <c r="C5" s="10" t="s">
        <v>17</v>
      </c>
      <c r="D5" s="12" t="s">
        <v>18</v>
      </c>
      <c r="E5" s="10" t="s">
        <v>19</v>
      </c>
      <c r="F5" s="23" t="s">
        <v>20</v>
      </c>
      <c r="G5" s="10" t="s">
        <v>21</v>
      </c>
      <c r="H5" s="24" t="s">
        <v>22</v>
      </c>
      <c r="I5" s="10"/>
      <c r="J5" s="24" t="s">
        <v>23</v>
      </c>
      <c r="K5" s="17" t="s">
        <v>24</v>
      </c>
      <c r="L5" s="10" t="s">
        <v>25</v>
      </c>
      <c r="M5" s="15" t="s">
        <v>26</v>
      </c>
      <c r="N5" s="10" t="s">
        <v>27</v>
      </c>
      <c r="O5" s="19" t="s">
        <v>28</v>
      </c>
    </row>
    <row r="6" spans="1:15" ht="76.5" customHeight="1" x14ac:dyDescent="0.25">
      <c r="B6" s="10" t="s">
        <v>29</v>
      </c>
      <c r="C6" s="10" t="s">
        <v>17</v>
      </c>
      <c r="D6" s="12" t="s">
        <v>30</v>
      </c>
      <c r="E6" s="10" t="s">
        <v>19</v>
      </c>
      <c r="F6" s="23" t="s">
        <v>20</v>
      </c>
      <c r="G6" s="10" t="s">
        <v>21</v>
      </c>
      <c r="H6" s="24" t="s">
        <v>31</v>
      </c>
      <c r="I6" s="21" t="s">
        <v>32</v>
      </c>
      <c r="J6" s="24" t="s">
        <v>33</v>
      </c>
      <c r="K6" s="17" t="s">
        <v>24</v>
      </c>
      <c r="L6" s="10" t="s">
        <v>34</v>
      </c>
      <c r="M6" s="15" t="s">
        <v>26</v>
      </c>
      <c r="N6" s="10" t="s">
        <v>35</v>
      </c>
      <c r="O6" s="21" t="s">
        <v>36</v>
      </c>
    </row>
    <row r="7" spans="1:15" ht="76.5" customHeight="1" x14ac:dyDescent="0.25">
      <c r="B7" s="10" t="s">
        <v>37</v>
      </c>
      <c r="C7" s="16" t="s">
        <v>38</v>
      </c>
      <c r="D7" s="12" t="s">
        <v>39</v>
      </c>
      <c r="E7" s="19" t="s">
        <v>40</v>
      </c>
      <c r="F7" s="12" t="s">
        <v>41</v>
      </c>
      <c r="G7" s="23" t="s">
        <v>42</v>
      </c>
      <c r="H7" s="24" t="s">
        <v>43</v>
      </c>
      <c r="I7" s="10" t="s">
        <v>44</v>
      </c>
      <c r="J7" s="24" t="s">
        <v>45</v>
      </c>
      <c r="K7" s="17" t="s">
        <v>24</v>
      </c>
      <c r="L7" s="10" t="s">
        <v>34</v>
      </c>
      <c r="M7" s="15" t="s">
        <v>26</v>
      </c>
      <c r="N7" s="26" t="s">
        <v>46</v>
      </c>
      <c r="O7" s="19" t="s">
        <v>28</v>
      </c>
    </row>
    <row r="8" spans="1:15" x14ac:dyDescent="0.25">
      <c r="B8" s="8" t="s">
        <v>47</v>
      </c>
      <c r="C8" s="11"/>
      <c r="D8" s="11"/>
      <c r="E8" s="11"/>
      <c r="F8" s="11"/>
      <c r="G8" s="11"/>
      <c r="H8" s="11"/>
      <c r="I8" s="11"/>
      <c r="J8" s="11"/>
      <c r="K8" s="11"/>
      <c r="L8" s="11"/>
      <c r="M8" s="11"/>
      <c r="N8" s="11"/>
      <c r="O8" s="11"/>
    </row>
    <row r="9" spans="1:15" ht="76.5" customHeight="1" x14ac:dyDescent="0.25">
      <c r="B9" s="10" t="s">
        <v>48</v>
      </c>
      <c r="C9" s="10" t="s">
        <v>49</v>
      </c>
      <c r="D9" s="12" t="s">
        <v>50</v>
      </c>
      <c r="E9" s="10" t="s">
        <v>51</v>
      </c>
      <c r="F9" s="10" t="s">
        <v>52</v>
      </c>
      <c r="G9" s="18" t="s">
        <v>53</v>
      </c>
      <c r="H9" s="16" t="s">
        <v>38</v>
      </c>
      <c r="I9" s="22" t="s">
        <v>54</v>
      </c>
      <c r="J9" s="25" t="s">
        <v>55</v>
      </c>
      <c r="K9" s="10" t="s">
        <v>56</v>
      </c>
      <c r="L9" s="10" t="s">
        <v>57</v>
      </c>
      <c r="M9" s="15" t="s">
        <v>26</v>
      </c>
      <c r="N9" s="26" t="s">
        <v>46</v>
      </c>
      <c r="O9" s="19" t="s">
        <v>28</v>
      </c>
    </row>
    <row r="10" spans="1:15" ht="76.5" customHeight="1" x14ac:dyDescent="0.25">
      <c r="B10" s="10" t="s">
        <v>58</v>
      </c>
      <c r="C10" s="10" t="s">
        <v>49</v>
      </c>
      <c r="D10" s="12" t="s">
        <v>59</v>
      </c>
      <c r="E10" s="10" t="s">
        <v>60</v>
      </c>
      <c r="F10" s="23" t="s">
        <v>61</v>
      </c>
      <c r="G10" s="18" t="s">
        <v>53</v>
      </c>
      <c r="H10" s="20" t="s">
        <v>62</v>
      </c>
      <c r="I10" s="22" t="s">
        <v>63</v>
      </c>
      <c r="J10" s="25" t="s">
        <v>64</v>
      </c>
      <c r="K10" s="10" t="s">
        <v>56</v>
      </c>
      <c r="L10" s="10" t="s">
        <v>65</v>
      </c>
      <c r="M10" s="15" t="s">
        <v>26</v>
      </c>
      <c r="N10" s="26" t="s">
        <v>66</v>
      </c>
      <c r="O10" s="21" t="s">
        <v>36</v>
      </c>
    </row>
    <row r="11" spans="1:15" x14ac:dyDescent="0.25">
      <c r="B11" s="4"/>
      <c r="C11" s="7"/>
      <c r="D11" s="7"/>
      <c r="E11" s="7"/>
      <c r="F11" s="7"/>
      <c r="G11" s="6"/>
      <c r="H11" s="7"/>
      <c r="I11" s="7"/>
      <c r="J11" s="6"/>
      <c r="K11" s="6"/>
      <c r="L11" s="6"/>
      <c r="M11" s="7"/>
      <c r="N11" s="7"/>
      <c r="O11" s="7"/>
    </row>
    <row r="13" spans="1:15" x14ac:dyDescent="0.25">
      <c r="B13" s="3" t="s">
        <v>67</v>
      </c>
    </row>
    <row r="14" spans="1:15" x14ac:dyDescent="0.25">
      <c r="H14" s="5"/>
      <c r="I14" s="5"/>
    </row>
    <row r="15" spans="1:15" x14ac:dyDescent="0.25">
      <c r="B15" s="3" t="s">
        <v>68</v>
      </c>
      <c r="H15" s="5"/>
      <c r="I15" s="5"/>
    </row>
    <row r="16" spans="1:15" x14ac:dyDescent="0.25">
      <c r="B16" s="2" t="s">
        <v>69</v>
      </c>
    </row>
    <row r="17" spans="2:7" x14ac:dyDescent="0.25">
      <c r="B17" s="2" t="s">
        <v>70</v>
      </c>
    </row>
    <row r="18" spans="2:7" x14ac:dyDescent="0.25">
      <c r="B18" s="2" t="s">
        <v>71</v>
      </c>
    </row>
    <row r="19" spans="2:7" x14ac:dyDescent="0.25">
      <c r="B19" s="2" t="s">
        <v>72</v>
      </c>
    </row>
    <row r="20" spans="2:7" x14ac:dyDescent="0.25">
      <c r="B20" s="2" t="s">
        <v>73</v>
      </c>
    </row>
    <row r="21" spans="2:7" x14ac:dyDescent="0.25">
      <c r="B21" s="2" t="s">
        <v>74</v>
      </c>
    </row>
    <row r="22" spans="2:7" x14ac:dyDescent="0.25">
      <c r="B22" s="2" t="s">
        <v>75</v>
      </c>
      <c r="G22"/>
    </row>
    <row r="24" spans="2:7" x14ac:dyDescent="0.25">
      <c r="B24" s="5" t="s">
        <v>76</v>
      </c>
      <c r="C24" s="2" t="s">
        <v>77</v>
      </c>
    </row>
    <row r="25" spans="2:7" x14ac:dyDescent="0.25">
      <c r="B25" s="5" t="s">
        <v>78</v>
      </c>
      <c r="C25" s="2" t="s">
        <v>77</v>
      </c>
    </row>
    <row r="26" spans="2:7" x14ac:dyDescent="0.25">
      <c r="B26" s="5" t="s">
        <v>79</v>
      </c>
      <c r="C26" s="2" t="s">
        <v>80</v>
      </c>
    </row>
    <row r="27" spans="2:7" x14ac:dyDescent="0.25">
      <c r="B27" s="2" t="s">
        <v>81</v>
      </c>
    </row>
    <row r="28" spans="2:7" x14ac:dyDescent="0.25">
      <c r="B28" s="2" t="s">
        <v>82</v>
      </c>
    </row>
    <row r="29" spans="2:7" x14ac:dyDescent="0.25">
      <c r="B29" s="5"/>
    </row>
    <row r="30" spans="2:7" x14ac:dyDescent="0.25">
      <c r="B30" s="5"/>
    </row>
    <row r="32" spans="2:7" x14ac:dyDescent="0.25">
      <c r="C32" s="5"/>
    </row>
  </sheetData>
  <phoneticPr fontId="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workbookViewId="0"/>
  </sheetViews>
  <sheetFormatPr defaultRowHeight="15" x14ac:dyDescent="0.25"/>
  <cols>
    <col min="6" max="6" width="22.5703125" customWidth="1"/>
    <col min="7" max="7" width="27.140625" customWidth="1"/>
    <col min="8" max="8" width="33" customWidth="1"/>
    <col min="9" max="9" width="18.28515625" customWidth="1"/>
    <col min="10" max="10" width="24.140625" customWidth="1"/>
    <col min="11" max="11" width="90.28515625" customWidth="1"/>
    <col min="12" max="12" width="10" bestFit="1" customWidth="1"/>
  </cols>
  <sheetData>
    <row r="1" spans="1:16" s="5" customFormat="1" x14ac:dyDescent="0.25">
      <c r="A1" s="54" t="s">
        <v>103</v>
      </c>
      <c r="B1" s="53" t="s">
        <v>104</v>
      </c>
      <c r="C1" s="54" t="s">
        <v>105</v>
      </c>
      <c r="D1" s="54" t="s">
        <v>106</v>
      </c>
      <c r="E1" s="54" t="s">
        <v>107</v>
      </c>
      <c r="F1" s="53" t="s">
        <v>108</v>
      </c>
      <c r="G1" s="54" t="s">
        <v>109</v>
      </c>
      <c r="H1" s="53" t="s">
        <v>110</v>
      </c>
      <c r="I1" s="53" t="s">
        <v>111</v>
      </c>
      <c r="J1" s="53" t="s">
        <v>112</v>
      </c>
      <c r="K1" s="55" t="s">
        <v>113</v>
      </c>
      <c r="L1" s="66" t="s">
        <v>114</v>
      </c>
    </row>
    <row r="2" spans="1:16" s="5" customFormat="1" ht="135" x14ac:dyDescent="0.25">
      <c r="A2" s="28">
        <v>33</v>
      </c>
      <c r="B2" s="56" t="s">
        <v>177</v>
      </c>
      <c r="C2" s="48">
        <v>1</v>
      </c>
      <c r="D2" s="65"/>
      <c r="E2" s="48"/>
      <c r="F2" s="57" t="s">
        <v>242</v>
      </c>
      <c r="G2" s="48" t="str">
        <f>IF(AND(D2="",E2=""),"",CONCATENATE(D2,"room-",E2))</f>
        <v/>
      </c>
      <c r="H2" s="57" t="str">
        <f>CONCATENATE("(",B2," ",C2,")",CHAR(10),F2)</f>
        <v>(DIST 1)
District Member at Large Training
(2 periods)</v>
      </c>
      <c r="I2" s="57"/>
      <c r="J2" s="47"/>
      <c r="K2" s="46" t="s">
        <v>243</v>
      </c>
      <c r="L2" s="52" t="str">
        <f>CONCATENATE("(",B2," ",C2,")"," ",F2," ","Instructor: ",I2)</f>
        <v xml:space="preserve">(DIST 1) District Member at Large Training
(2 periods) Instructor: </v>
      </c>
    </row>
    <row r="3" spans="1:16" s="5" customFormat="1" ht="135" x14ac:dyDescent="0.25">
      <c r="A3" s="28">
        <v>34</v>
      </c>
      <c r="B3" s="56" t="s">
        <v>177</v>
      </c>
      <c r="C3" s="48">
        <v>1</v>
      </c>
      <c r="D3" s="65"/>
      <c r="E3" s="48"/>
      <c r="F3" s="57" t="s">
        <v>244</v>
      </c>
      <c r="G3" s="48" t="str">
        <f>IF(AND(D3="",E3=""),"",CONCATENATE(D3,"room-",E3))</f>
        <v/>
      </c>
      <c r="H3" s="57" t="str">
        <f>CONCATENATE("(",B3," ",C3,")",CHAR(10),F3)</f>
        <v>(DIST 1)
District Member at Large Training
(continued)</v>
      </c>
      <c r="I3" s="57"/>
      <c r="J3" s="56"/>
      <c r="K3" s="46"/>
      <c r="L3" s="52" t="str">
        <f>CONCATENATE("(",B3," ",C3,")"," ",F3," ","Instructor: ",I3)</f>
        <v xml:space="preserve">(DIST 1) District Member at Large Training
(continued) Instructor: </v>
      </c>
    </row>
    <row r="4" spans="1:16" s="5" customFormat="1" ht="135" x14ac:dyDescent="0.25">
      <c r="A4" s="28">
        <v>67</v>
      </c>
      <c r="B4" s="56" t="s">
        <v>102</v>
      </c>
      <c r="C4" s="48">
        <v>5</v>
      </c>
      <c r="D4" s="48"/>
      <c r="E4" s="48"/>
      <c r="F4" s="64" t="s">
        <v>245</v>
      </c>
      <c r="G4" s="58" t="str">
        <f t="shared" ref="G4:G9" si="0">IF(AND(D4="",E4=""),"",CONCATENATE(D4,"room-",E4))</f>
        <v/>
      </c>
      <c r="H4" s="59" t="str">
        <f t="shared" ref="H4:H9" si="1">CONCATENATE("(",B4," ",C4,")",CHAR(10),F4)</f>
        <v>(HAT 5)
HAT Santa Catalina And Channel Islands</v>
      </c>
      <c r="I4" s="62" t="s">
        <v>246</v>
      </c>
      <c r="J4" s="63" t="s">
        <v>247</v>
      </c>
      <c r="K4" s="46" t="s">
        <v>248</v>
      </c>
      <c r="L4" s="52" t="str">
        <f t="shared" ref="L4:L9" si="2">CONCATENATE("(",B4," ",C4,")"," ",F4," ","Instructor: ",I4)</f>
        <v>(HAT 5) HAT Santa Catalina And Channel Islands Instructor: Donovan Anderson</v>
      </c>
    </row>
    <row r="5" spans="1:16" s="5" customFormat="1" ht="75" x14ac:dyDescent="0.25">
      <c r="A5" s="28">
        <v>63</v>
      </c>
      <c r="B5" s="56" t="s">
        <v>102</v>
      </c>
      <c r="C5" s="48">
        <v>1</v>
      </c>
      <c r="D5" s="48"/>
      <c r="E5" s="48"/>
      <c r="F5" s="61" t="s">
        <v>43</v>
      </c>
      <c r="G5" s="58" t="str">
        <f t="shared" si="0"/>
        <v/>
      </c>
      <c r="H5" s="59" t="str">
        <f t="shared" si="1"/>
        <v>(HAT 1)
Introduction to HAT</v>
      </c>
      <c r="I5" s="62" t="s">
        <v>102</v>
      </c>
      <c r="J5" s="63"/>
      <c r="K5" s="46" t="s">
        <v>249</v>
      </c>
      <c r="L5" s="52" t="str">
        <f t="shared" si="2"/>
        <v>(HAT 1) Introduction to HAT Instructor: HAT</v>
      </c>
    </row>
    <row r="6" spans="1:16" s="5" customFormat="1" ht="135" x14ac:dyDescent="0.25">
      <c r="A6" s="28">
        <v>64</v>
      </c>
      <c r="B6" s="56" t="s">
        <v>102</v>
      </c>
      <c r="C6" s="48">
        <v>2</v>
      </c>
      <c r="D6" s="48"/>
      <c r="E6" s="48"/>
      <c r="F6" s="64" t="s">
        <v>250</v>
      </c>
      <c r="G6" s="58" t="str">
        <f t="shared" si="0"/>
        <v/>
      </c>
      <c r="H6" s="59" t="str">
        <f t="shared" si="1"/>
        <v>(HAT 2)
HAT Death Valley High Adventure Cycling</v>
      </c>
      <c r="I6" s="62" t="s">
        <v>102</v>
      </c>
      <c r="J6" s="63"/>
      <c r="K6" s="46" t="s">
        <v>251</v>
      </c>
      <c r="L6" s="52" t="str">
        <f t="shared" si="2"/>
        <v>(HAT 2) HAT Death Valley High Adventure Cycling Instructor: HAT</v>
      </c>
    </row>
    <row r="7" spans="1:16" s="5" customFormat="1" ht="75" x14ac:dyDescent="0.25">
      <c r="A7" s="28">
        <v>55</v>
      </c>
      <c r="B7" s="56" t="s">
        <v>181</v>
      </c>
      <c r="C7" s="48">
        <v>18</v>
      </c>
      <c r="D7" s="48"/>
      <c r="E7" s="48"/>
      <c r="F7" s="57" t="s">
        <v>252</v>
      </c>
      <c r="G7" s="58" t="str">
        <f t="shared" si="0"/>
        <v/>
      </c>
      <c r="H7" s="59" t="str">
        <f t="shared" si="1"/>
        <v>(GEN 18)
Fishing</v>
      </c>
      <c r="I7" s="57" t="s">
        <v>253</v>
      </c>
      <c r="J7" s="47" t="s">
        <v>201</v>
      </c>
      <c r="K7" s="46"/>
      <c r="L7" s="52" t="str">
        <f t="shared" si="2"/>
        <v>(GEN 18) Fishing Instructor: Eugene Chen?</v>
      </c>
    </row>
    <row r="8" spans="1:16" s="5" customFormat="1" ht="90" x14ac:dyDescent="0.25">
      <c r="A8" s="28">
        <v>56</v>
      </c>
      <c r="B8" s="56" t="s">
        <v>181</v>
      </c>
      <c r="C8" s="48">
        <v>19</v>
      </c>
      <c r="D8" s="48"/>
      <c r="E8" s="48"/>
      <c r="F8" s="57" t="s">
        <v>254</v>
      </c>
      <c r="G8" s="58" t="str">
        <f t="shared" si="0"/>
        <v/>
      </c>
      <c r="H8" s="59" t="str">
        <f t="shared" si="1"/>
        <v>(GEN 19)
Bike Repair</v>
      </c>
      <c r="I8" s="57" t="s">
        <v>253</v>
      </c>
      <c r="J8" s="47" t="s">
        <v>201</v>
      </c>
      <c r="K8" s="46"/>
      <c r="L8" s="52" t="str">
        <f t="shared" si="2"/>
        <v>(GEN 19) Bike Repair Instructor: Eugene Chen?</v>
      </c>
    </row>
    <row r="9" spans="1:16" s="5" customFormat="1" ht="135" x14ac:dyDescent="0.25">
      <c r="A9" s="28"/>
      <c r="B9" s="56" t="s">
        <v>143</v>
      </c>
      <c r="C9" s="48">
        <v>13</v>
      </c>
      <c r="D9" s="48"/>
      <c r="E9" s="48"/>
      <c r="F9" s="57" t="s">
        <v>255</v>
      </c>
      <c r="G9" s="58" t="str">
        <f t="shared" si="0"/>
        <v/>
      </c>
      <c r="H9" s="59" t="str">
        <f t="shared" si="1"/>
        <v>(BSA 13)
Trek Safety – Preparation, First Aid and Reporting</v>
      </c>
      <c r="I9" s="57"/>
      <c r="J9" s="56"/>
      <c r="K9" s="46"/>
      <c r="L9" s="52" t="str">
        <f t="shared" si="2"/>
        <v xml:space="preserve">(BSA 13) Trek Safety – Preparation, First Aid and Reporting Instructor: </v>
      </c>
    </row>
    <row r="10" spans="1:16" s="5" customFormat="1" ht="150" x14ac:dyDescent="0.25">
      <c r="A10" s="28">
        <v>45</v>
      </c>
      <c r="B10" s="56" t="s">
        <v>181</v>
      </c>
      <c r="C10" s="48">
        <v>9</v>
      </c>
      <c r="D10" s="48"/>
      <c r="E10" s="48"/>
      <c r="F10" s="57" t="s">
        <v>256</v>
      </c>
      <c r="G10" s="58" t="str">
        <f t="shared" ref="G10:G16" si="3">IF(AND(D10="",E10=""),"",CONCATENATE(D10,"room-",E10))</f>
        <v/>
      </c>
      <c r="H10" s="59" t="str">
        <f t="shared" ref="H10:H16" si="4">CONCATENATE("(",B10," ",C10,")",CHAR(10),F10)</f>
        <v>(GEN 9)
Understand ADD/ADHD &amp; Special Needs Scouting</v>
      </c>
      <c r="I10" s="57" t="s">
        <v>257</v>
      </c>
      <c r="J10" s="47"/>
      <c r="K10" s="46" t="s">
        <v>258</v>
      </c>
      <c r="L10" s="52" t="str">
        <f t="shared" ref="L10:L16" si="5">CONCATENATE("(",B10," ",C10,")"," ",F10," ","Instructor: ",I10)</f>
        <v>(GEN 9) Understand ADD/ADHD &amp; Special Needs Scouting Instructor: Open?</v>
      </c>
    </row>
    <row r="11" spans="1:16" s="5" customFormat="1" ht="120" x14ac:dyDescent="0.25">
      <c r="A11" s="28">
        <v>46</v>
      </c>
      <c r="B11" s="56" t="s">
        <v>181</v>
      </c>
      <c r="C11" s="48">
        <v>10</v>
      </c>
      <c r="D11" s="48"/>
      <c r="E11" s="48"/>
      <c r="F11" s="57" t="s">
        <v>259</v>
      </c>
      <c r="G11" s="58" t="str">
        <f t="shared" si="3"/>
        <v/>
      </c>
      <c r="H11" s="59" t="str">
        <f t="shared" si="4"/>
        <v>(GEN 10)
Risk Management (Safety &amp; Health)</v>
      </c>
      <c r="I11" s="57" t="s">
        <v>257</v>
      </c>
      <c r="J11" s="56"/>
      <c r="K11" s="46" t="s">
        <v>260</v>
      </c>
      <c r="L11" s="52" t="str">
        <f t="shared" si="5"/>
        <v>(GEN 10) Risk Management (Safety &amp; Health) Instructor: Open?</v>
      </c>
    </row>
    <row r="12" spans="1:16" s="5" customFormat="1" ht="135" x14ac:dyDescent="0.25">
      <c r="A12" s="28">
        <v>43</v>
      </c>
      <c r="B12" s="56" t="s">
        <v>181</v>
      </c>
      <c r="C12" s="48">
        <v>11</v>
      </c>
      <c r="D12" s="48"/>
      <c r="E12" s="48"/>
      <c r="F12" s="57" t="s">
        <v>54</v>
      </c>
      <c r="G12" s="58" t="str">
        <f t="shared" si="3"/>
        <v/>
      </c>
      <c r="H12" s="59" t="str">
        <f t="shared" si="4"/>
        <v>(GEN 11)
Diversity, Equity and Inclusion in Scouting</v>
      </c>
      <c r="I12" s="57" t="s">
        <v>257</v>
      </c>
      <c r="J12" s="57"/>
      <c r="K12" s="46" t="s">
        <v>261</v>
      </c>
      <c r="L12" s="52" t="str">
        <f t="shared" si="5"/>
        <v>(GEN 11) Diversity, Equity and Inclusion in Scouting Instructor: Open?</v>
      </c>
    </row>
    <row r="13" spans="1:16" s="5" customFormat="1" ht="90" x14ac:dyDescent="0.25">
      <c r="A13" s="28">
        <v>4</v>
      </c>
      <c r="B13" s="56" t="s">
        <v>121</v>
      </c>
      <c r="C13" s="48">
        <v>1</v>
      </c>
      <c r="D13" s="48"/>
      <c r="E13" s="48"/>
      <c r="F13" s="57" t="s">
        <v>262</v>
      </c>
      <c r="G13" s="58" t="str">
        <f t="shared" si="3"/>
        <v/>
      </c>
      <c r="H13" s="59" t="str">
        <f t="shared" si="4"/>
        <v>(CUB 1)
Imaginative Pack Meetings</v>
      </c>
      <c r="I13" s="57" t="s">
        <v>257</v>
      </c>
      <c r="J13" s="46"/>
      <c r="K13" s="46" t="s">
        <v>263</v>
      </c>
      <c r="L13" s="52" t="str">
        <f t="shared" si="5"/>
        <v>(CUB 1) Imaginative Pack Meetings Instructor: Open?</v>
      </c>
    </row>
    <row r="14" spans="1:16" s="5" customFormat="1" ht="90" x14ac:dyDescent="0.25">
      <c r="A14" s="28">
        <v>12</v>
      </c>
      <c r="B14" s="56" t="s">
        <v>121</v>
      </c>
      <c r="C14" s="48">
        <v>7</v>
      </c>
      <c r="D14" s="48"/>
      <c r="E14" s="48"/>
      <c r="F14" s="57" t="s">
        <v>140</v>
      </c>
      <c r="G14" s="58" t="str">
        <f t="shared" si="3"/>
        <v/>
      </c>
      <c r="H14" s="59" t="str">
        <f t="shared" si="4"/>
        <v>(CUB 7)
Arrow-of-Light Transition</v>
      </c>
      <c r="I14" s="57" t="s">
        <v>257</v>
      </c>
      <c r="J14" s="57"/>
      <c r="K14" s="46" t="s">
        <v>142</v>
      </c>
      <c r="L14" s="52" t="str">
        <f t="shared" si="5"/>
        <v>(CUB 7) Arrow-of-Light Transition Instructor: Open?</v>
      </c>
    </row>
    <row r="15" spans="1:16" s="5" customFormat="1" ht="105" x14ac:dyDescent="0.25">
      <c r="A15" s="28">
        <v>48</v>
      </c>
      <c r="B15" s="56" t="s">
        <v>181</v>
      </c>
      <c r="C15" s="48">
        <v>13</v>
      </c>
      <c r="D15" s="48"/>
      <c r="E15" s="48"/>
      <c r="F15" s="57" t="s">
        <v>264</v>
      </c>
      <c r="G15" s="58" t="str">
        <f t="shared" si="3"/>
        <v/>
      </c>
      <c r="H15" s="59" t="str">
        <f t="shared" si="4"/>
        <v>(GEN 13)
Unit Fundraising and Budgeting</v>
      </c>
      <c r="I15" s="57" t="s">
        <v>257</v>
      </c>
      <c r="J15" s="47"/>
      <c r="K15" s="46"/>
      <c r="L15" s="52" t="str">
        <f t="shared" si="5"/>
        <v>(GEN 13) Unit Fundraising and Budgeting Instructor: Open?</v>
      </c>
    </row>
    <row r="16" spans="1:16" s="5" customFormat="1" ht="105" x14ac:dyDescent="0.25">
      <c r="A16" s="28">
        <v>54</v>
      </c>
      <c r="B16" s="56" t="s">
        <v>181</v>
      </c>
      <c r="C16" s="48">
        <v>17</v>
      </c>
      <c r="D16" s="48"/>
      <c r="E16" s="48"/>
      <c r="F16" s="57" t="s">
        <v>265</v>
      </c>
      <c r="G16" s="58" t="str">
        <f t="shared" si="3"/>
        <v/>
      </c>
      <c r="H16" s="59" t="str">
        <f t="shared" si="4"/>
        <v>(GEN 17)
Conservation Awards</v>
      </c>
      <c r="I16" s="57" t="s">
        <v>266</v>
      </c>
      <c r="J16" s="47" t="s">
        <v>267</v>
      </c>
      <c r="K16" s="46" t="s">
        <v>268</v>
      </c>
      <c r="L16" s="52" t="str">
        <f t="shared" si="5"/>
        <v>(GEN 17) Conservation Awards Instructor: Al Reymn?</v>
      </c>
      <c r="P16" s="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election activeCell="B4" sqref="B4"/>
    </sheetView>
  </sheetViews>
  <sheetFormatPr defaultRowHeight="15" x14ac:dyDescent="0.25"/>
  <cols>
    <col min="1" max="1" width="13.140625" bestFit="1" customWidth="1"/>
    <col min="2" max="2" width="17.42578125" bestFit="1" customWidth="1"/>
  </cols>
  <sheetData>
    <row r="1" spans="1:2" x14ac:dyDescent="0.25">
      <c r="A1" s="45" t="s">
        <v>271</v>
      </c>
      <c r="B1" t="s">
        <v>272</v>
      </c>
    </row>
    <row r="2" spans="1:2" x14ac:dyDescent="0.25">
      <c r="A2" s="76" t="s">
        <v>399</v>
      </c>
      <c r="B2">
        <v>21</v>
      </c>
    </row>
    <row r="3" spans="1:2" x14ac:dyDescent="0.25">
      <c r="A3" s="76" t="s">
        <v>400</v>
      </c>
      <c r="B3">
        <v>2</v>
      </c>
    </row>
    <row r="4" spans="1:2" x14ac:dyDescent="0.25">
      <c r="A4" s="76" t="s">
        <v>401</v>
      </c>
      <c r="B4">
        <v>2</v>
      </c>
    </row>
    <row r="5" spans="1:2" x14ac:dyDescent="0.25">
      <c r="A5" s="76" t="s">
        <v>270</v>
      </c>
      <c r="B5">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7"/>
  <sheetViews>
    <sheetView zoomScaleNormal="100" workbookViewId="0">
      <pane ySplit="1" topLeftCell="A63" activePane="bottomLeft" state="frozen"/>
      <selection pane="bottomLeft" activeCell="E77" sqref="E77"/>
    </sheetView>
  </sheetViews>
  <sheetFormatPr defaultColWidth="9.140625" defaultRowHeight="15" x14ac:dyDescent="0.25"/>
  <cols>
    <col min="1" max="1" width="6.85546875" style="28" customWidth="1"/>
    <col min="2" max="2" width="10.7109375" style="4" customWidth="1"/>
    <col min="3" max="5" width="9.140625" style="28" customWidth="1"/>
    <col min="6" max="6" width="41" style="4" customWidth="1"/>
    <col min="7" max="7" width="14" style="28" customWidth="1"/>
    <col min="8" max="8" width="51.140625" style="4" customWidth="1"/>
    <col min="9" max="9" width="20.85546875" style="4" customWidth="1"/>
    <col min="10" max="10" width="34" style="4" bestFit="1" customWidth="1"/>
    <col min="11" max="11" width="82.42578125" style="6" customWidth="1"/>
    <col min="12" max="12" width="37.7109375" style="5" customWidth="1"/>
    <col min="13" max="13" width="17.140625" style="5" customWidth="1"/>
    <col min="14" max="14" width="64.140625" style="5" bestFit="1" customWidth="1"/>
    <col min="15" max="15" width="41.85546875" style="5" customWidth="1"/>
    <col min="16" max="22" width="17.140625" style="5" customWidth="1"/>
    <col min="23" max="16384" width="9.140625" style="5"/>
  </cols>
  <sheetData>
    <row r="1" spans="1:15" s="73" customFormat="1" x14ac:dyDescent="0.25">
      <c r="A1" s="54" t="s">
        <v>103</v>
      </c>
      <c r="B1" s="53" t="s">
        <v>104</v>
      </c>
      <c r="C1" s="54" t="s">
        <v>105</v>
      </c>
      <c r="D1" s="54" t="s">
        <v>106</v>
      </c>
      <c r="E1" s="54" t="s">
        <v>107</v>
      </c>
      <c r="F1" s="53" t="s">
        <v>108</v>
      </c>
      <c r="G1" s="54" t="s">
        <v>109</v>
      </c>
      <c r="H1" s="53" t="s">
        <v>110</v>
      </c>
      <c r="I1" s="53" t="s">
        <v>111</v>
      </c>
      <c r="J1" s="53" t="s">
        <v>112</v>
      </c>
      <c r="K1" s="55" t="s">
        <v>113</v>
      </c>
      <c r="L1" s="66" t="s">
        <v>114</v>
      </c>
    </row>
    <row r="2" spans="1:15" ht="60" x14ac:dyDescent="0.25">
      <c r="A2" s="48">
        <v>1</v>
      </c>
      <c r="B2" s="67" t="s">
        <v>115</v>
      </c>
      <c r="C2" s="68">
        <v>1</v>
      </c>
      <c r="D2" s="68" t="s">
        <v>116</v>
      </c>
      <c r="E2" s="68">
        <v>228</v>
      </c>
      <c r="F2" s="69" t="s">
        <v>477</v>
      </c>
      <c r="G2" s="70" t="str">
        <f t="shared" ref="G2:G21" si="0">IF(AND(D2="",E2=""),"",CONCATENATE(D2,"room-",E2))</f>
        <v>p1room-228</v>
      </c>
      <c r="H2" s="71" t="str">
        <f>CONCATENATE("(",B2," ",A2,")",CHAR(10),F2)</f>
        <v>(YTH 1)
Den Chief for Scouts
(Three periods)</v>
      </c>
      <c r="I2" s="83" t="s">
        <v>308</v>
      </c>
      <c r="J2" s="92" t="s">
        <v>422</v>
      </c>
      <c r="K2" s="72" t="s">
        <v>388</v>
      </c>
      <c r="L2" s="52" t="str">
        <f>CONCATENATE("(",B2," ",C2,")"," ",F2," ","Instructor: ",I2)</f>
        <v>(YTH 1) Den Chief for Scouts
(Three periods) Instructor: Joe Lum
David Barton</v>
      </c>
      <c r="N2" s="5" t="str">
        <f>CONCATENATE(F2," (",B2," ",C2,")")</f>
        <v>Den Chief for Scouts
(Three periods) (YTH 1)</v>
      </c>
      <c r="O2" s="6"/>
    </row>
    <row r="3" spans="1:15" ht="45" x14ac:dyDescent="0.25">
      <c r="A3" s="48">
        <v>2</v>
      </c>
      <c r="B3" s="56" t="s">
        <v>115</v>
      </c>
      <c r="C3" s="48">
        <v>1</v>
      </c>
      <c r="D3" s="48" t="s">
        <v>118</v>
      </c>
      <c r="E3" s="48">
        <v>228</v>
      </c>
      <c r="F3" s="57" t="s">
        <v>119</v>
      </c>
      <c r="G3" s="70" t="str">
        <f t="shared" si="0"/>
        <v>p2room-228</v>
      </c>
      <c r="H3" s="59" t="str">
        <f t="shared" ref="H3:H21" si="1">CONCATENATE("(",B3," ",C3,")",CHAR(10),F3)</f>
        <v>(YTH 1)
Den Chief for Scouts
(continued)</v>
      </c>
      <c r="I3" s="83" t="s">
        <v>308</v>
      </c>
      <c r="J3" s="92" t="s">
        <v>117</v>
      </c>
      <c r="K3" s="46"/>
      <c r="L3" s="52" t="str">
        <f t="shared" ref="L3:L21" si="2">CONCATENATE("(",B3," ",C3,")"," ",F3," ","Instructor: ",I3)</f>
        <v>(YTH 1) Den Chief for Scouts
(continued) Instructor: Joe Lum
David Barton</v>
      </c>
      <c r="N3" s="5" t="str">
        <f t="shared" ref="N3:N9" si="3">CONCATENATE(F3," (",B3," ",C3,")")</f>
        <v>Den Chief for Scouts
(continued) (YTH 1)</v>
      </c>
      <c r="O3" s="6"/>
    </row>
    <row r="4" spans="1:15" ht="45" x14ac:dyDescent="0.25">
      <c r="A4" s="48">
        <v>3</v>
      </c>
      <c r="B4" s="56" t="s">
        <v>115</v>
      </c>
      <c r="C4" s="48">
        <v>1</v>
      </c>
      <c r="D4" s="48" t="s">
        <v>120</v>
      </c>
      <c r="E4" s="48">
        <v>228</v>
      </c>
      <c r="F4" s="57" t="s">
        <v>119</v>
      </c>
      <c r="G4" s="70" t="str">
        <f t="shared" si="0"/>
        <v>p3room-228</v>
      </c>
      <c r="H4" s="59" t="str">
        <f t="shared" si="1"/>
        <v>(YTH 1)
Den Chief for Scouts
(continued)</v>
      </c>
      <c r="I4" s="83" t="s">
        <v>308</v>
      </c>
      <c r="J4" s="72"/>
      <c r="K4" s="46"/>
      <c r="L4" s="52" t="str">
        <f t="shared" si="2"/>
        <v>(YTH 1) Den Chief for Scouts
(continued) Instructor: Joe Lum
David Barton</v>
      </c>
      <c r="N4" s="5" t="str">
        <f t="shared" si="3"/>
        <v>Den Chief for Scouts
(continued) (YTH 1)</v>
      </c>
      <c r="O4" s="6"/>
    </row>
    <row r="5" spans="1:15" ht="45" x14ac:dyDescent="0.25">
      <c r="A5" s="48">
        <v>4</v>
      </c>
      <c r="B5" s="56" t="s">
        <v>115</v>
      </c>
      <c r="C5" s="48">
        <v>2</v>
      </c>
      <c r="D5" s="48" t="s">
        <v>127</v>
      </c>
      <c r="E5" s="48">
        <v>227</v>
      </c>
      <c r="F5" s="57" t="s">
        <v>507</v>
      </c>
      <c r="G5" s="70" t="str">
        <f t="shared" si="0"/>
        <v>p5room-227</v>
      </c>
      <c r="H5" s="59" t="str">
        <f t="shared" si="1"/>
        <v>(YTH 2)
Chaplain Aid Training for Scouts</v>
      </c>
      <c r="I5" s="85" t="s">
        <v>273</v>
      </c>
      <c r="J5" s="92" t="s">
        <v>274</v>
      </c>
      <c r="K5" s="46" t="s">
        <v>508</v>
      </c>
      <c r="L5" s="52" t="str">
        <f t="shared" si="2"/>
        <v>(YTH 2) Chaplain Aid Training for Scouts Instructor: Hunter Piper</v>
      </c>
      <c r="N5" s="5" t="str">
        <f t="shared" si="3"/>
        <v>Chaplain Aid Training for Scouts (YTH 2)</v>
      </c>
    </row>
    <row r="6" spans="1:15" ht="45" x14ac:dyDescent="0.25">
      <c r="A6" s="48">
        <v>5</v>
      </c>
      <c r="B6" s="56" t="s">
        <v>121</v>
      </c>
      <c r="C6" s="48">
        <v>1</v>
      </c>
      <c r="D6" s="48" t="s">
        <v>122</v>
      </c>
      <c r="E6" s="48">
        <v>115</v>
      </c>
      <c r="F6" s="57" t="s">
        <v>123</v>
      </c>
      <c r="G6" s="70" t="str">
        <f t="shared" si="0"/>
        <v>p4room-115</v>
      </c>
      <c r="H6" s="59" t="str">
        <f t="shared" si="1"/>
        <v>(CUB 1)
Cub Scout Crafts</v>
      </c>
      <c r="I6" s="84" t="s">
        <v>297</v>
      </c>
      <c r="J6" s="87" t="s">
        <v>298</v>
      </c>
      <c r="K6" s="46" t="s">
        <v>389</v>
      </c>
      <c r="L6" s="52" t="str">
        <f t="shared" si="2"/>
        <v>(CUB 1) Cub Scout Crafts Instructor: Linda Shepard</v>
      </c>
      <c r="N6" s="5" t="str">
        <f t="shared" si="3"/>
        <v>Cub Scout Crafts (CUB 1)</v>
      </c>
    </row>
    <row r="7" spans="1:15" ht="60" x14ac:dyDescent="0.25">
      <c r="A7" s="48">
        <v>6</v>
      </c>
      <c r="B7" s="56" t="s">
        <v>121</v>
      </c>
      <c r="C7" s="48">
        <v>2</v>
      </c>
      <c r="D7" s="48" t="s">
        <v>127</v>
      </c>
      <c r="E7" s="48">
        <v>115</v>
      </c>
      <c r="F7" s="57" t="s">
        <v>124</v>
      </c>
      <c r="G7" s="70" t="str">
        <f t="shared" si="0"/>
        <v>p5room-115</v>
      </c>
      <c r="H7" s="59" t="str">
        <f t="shared" si="1"/>
        <v>(CUB 2)
Cub Scout put the "Outing" in Scouting</v>
      </c>
      <c r="I7" s="57" t="s">
        <v>438</v>
      </c>
      <c r="J7" s="57"/>
      <c r="K7" s="46" t="s">
        <v>390</v>
      </c>
      <c r="L7" s="52" t="str">
        <f t="shared" si="2"/>
        <v>(CUB 2) Cub Scout put the "Outing" in Scouting Instructor: Instructor TBD</v>
      </c>
      <c r="N7" s="5" t="str">
        <f t="shared" si="3"/>
        <v>Cub Scout put the "Outing" in Scouting (CUB 2)</v>
      </c>
    </row>
    <row r="8" spans="1:15" ht="45" x14ac:dyDescent="0.25">
      <c r="A8" s="48">
        <v>7</v>
      </c>
      <c r="B8" s="56" t="s">
        <v>121</v>
      </c>
      <c r="C8" s="48">
        <v>3</v>
      </c>
      <c r="D8" s="48" t="s">
        <v>122</v>
      </c>
      <c r="E8" s="48">
        <v>114</v>
      </c>
      <c r="F8" s="57" t="s">
        <v>478</v>
      </c>
      <c r="G8" s="70" t="str">
        <f t="shared" si="0"/>
        <v>p4room-114</v>
      </c>
      <c r="H8" s="59" t="str">
        <f t="shared" si="1"/>
        <v>(CUB 3)
Pack Plan for a Year
(Two periods)</v>
      </c>
      <c r="I8" s="84" t="s">
        <v>509</v>
      </c>
      <c r="J8" s="90" t="s">
        <v>510</v>
      </c>
      <c r="K8" s="46" t="s">
        <v>126</v>
      </c>
      <c r="L8" s="52" t="str">
        <f t="shared" si="2"/>
        <v>(CUB 3) Pack Plan for a Year
(Two periods) Instructor: Chari Lewis</v>
      </c>
      <c r="N8" s="5" t="str">
        <f t="shared" si="3"/>
        <v>Pack Plan for a Year
(Two periods) (CUB 3)</v>
      </c>
      <c r="O8" s="6"/>
    </row>
    <row r="9" spans="1:15" ht="45" x14ac:dyDescent="0.25">
      <c r="A9" s="48">
        <v>8</v>
      </c>
      <c r="B9" s="56" t="s">
        <v>121</v>
      </c>
      <c r="C9" s="48">
        <v>3</v>
      </c>
      <c r="D9" s="48" t="s">
        <v>127</v>
      </c>
      <c r="E9" s="48">
        <v>114</v>
      </c>
      <c r="F9" s="57" t="s">
        <v>128</v>
      </c>
      <c r="G9" s="70" t="str">
        <f t="shared" si="0"/>
        <v>p5room-114</v>
      </c>
      <c r="H9" s="59" t="str">
        <f t="shared" si="1"/>
        <v>(CUB 3)
Pack Plan for a Year
(continued)</v>
      </c>
      <c r="I9" s="84" t="s">
        <v>509</v>
      </c>
      <c r="J9" s="90" t="s">
        <v>510</v>
      </c>
      <c r="K9" s="46"/>
      <c r="L9" s="52" t="str">
        <f t="shared" si="2"/>
        <v>(CUB 3) Pack Plan for a Year
(continued) Instructor: Chari Lewis</v>
      </c>
      <c r="N9" s="5" t="str">
        <f t="shared" si="3"/>
        <v>Pack Plan for a Year
(continued) (CUB 3)</v>
      </c>
      <c r="O9" s="6"/>
    </row>
    <row r="10" spans="1:15" ht="60" x14ac:dyDescent="0.25">
      <c r="A10" s="48">
        <v>9</v>
      </c>
      <c r="B10" s="56" t="s">
        <v>121</v>
      </c>
      <c r="C10" s="48">
        <v>4</v>
      </c>
      <c r="D10" s="48" t="s">
        <v>116</v>
      </c>
      <c r="E10" s="48">
        <v>118</v>
      </c>
      <c r="F10" s="57" t="s">
        <v>480</v>
      </c>
      <c r="G10" s="70" t="str">
        <f>IF(AND(D10="",E10=""),"",CONCATENATE(D10,"room-",E10))</f>
        <v>p1room-118</v>
      </c>
      <c r="H10" s="59" t="str">
        <f>CONCATENATE("(",B10," ",C10,")",CHAR(10),F10)</f>
        <v>(CUB 4)
Pack Committee Chair and Committee Member
(Two Periods)</v>
      </c>
      <c r="I10" s="84" t="s">
        <v>530</v>
      </c>
      <c r="J10" s="86" t="s">
        <v>522</v>
      </c>
      <c r="K10" s="46" t="s">
        <v>476</v>
      </c>
      <c r="L10" s="52" t="str">
        <f>CONCATENATE("(",B10," ",C10,")"," ",F10," ","Instructor: ",I10)</f>
        <v>(CUB 4) Pack Committee Chair and Committee Member
(Two Periods) Instructor: Dani DeGrood</v>
      </c>
      <c r="N10" s="5" t="str">
        <f>CONCATENATE(F10," (",B10," ",C10,")")</f>
        <v>Pack Committee Chair and Committee Member
(Two Periods) (CUB 4)</v>
      </c>
    </row>
    <row r="11" spans="1:15" ht="45" x14ac:dyDescent="0.25">
      <c r="A11" s="48">
        <v>10</v>
      </c>
      <c r="B11" s="56" t="s">
        <v>121</v>
      </c>
      <c r="C11" s="48">
        <v>4</v>
      </c>
      <c r="D11" s="48" t="s">
        <v>118</v>
      </c>
      <c r="E11" s="48">
        <v>118</v>
      </c>
      <c r="F11" s="57" t="s">
        <v>129</v>
      </c>
      <c r="G11" s="70" t="str">
        <f>IF(AND(D11="",E11=""),"",CONCATENATE(D11,"room-",E11))</f>
        <v>p2room-118</v>
      </c>
      <c r="H11" s="59" t="str">
        <f>CONCATENATE("(",B11," ",C11,")",CHAR(10),F11)</f>
        <v>(CUB 4)
Pack Committee Chair and Committee Member
(continued)</v>
      </c>
      <c r="I11" s="84" t="s">
        <v>530</v>
      </c>
      <c r="J11" s="86" t="s">
        <v>522</v>
      </c>
      <c r="K11" s="46"/>
      <c r="L11" s="52" t="str">
        <f>CONCATENATE("(",B11," ",C11,")"," ",F11," ","Instructor: ",I11)</f>
        <v>(CUB 4) Pack Committee Chair and Committee Member
(continued) Instructor: Dani DeGrood</v>
      </c>
      <c r="N11" s="5" t="str">
        <f>CONCATENATE(F11," (",B11," ",C11,")")</f>
        <v>Pack Committee Chair and Committee Member
(continued) (CUB 4)</v>
      </c>
    </row>
    <row r="12" spans="1:15" ht="45" x14ac:dyDescent="0.25">
      <c r="A12" s="48">
        <v>11</v>
      </c>
      <c r="B12" s="56" t="s">
        <v>121</v>
      </c>
      <c r="C12" s="48">
        <v>5</v>
      </c>
      <c r="D12" s="48" t="s">
        <v>120</v>
      </c>
      <c r="E12" s="48">
        <v>116</v>
      </c>
      <c r="F12" s="57" t="s">
        <v>130</v>
      </c>
      <c r="G12" s="70" t="str">
        <f t="shared" si="0"/>
        <v>p3room-116</v>
      </c>
      <c r="H12" s="59" t="str">
        <f t="shared" si="1"/>
        <v>(CUB 5)
Pack Recruitment</v>
      </c>
      <c r="I12" s="84" t="s">
        <v>157</v>
      </c>
      <c r="J12" s="87" t="s">
        <v>158</v>
      </c>
      <c r="K12" s="46" t="s">
        <v>391</v>
      </c>
      <c r="L12" s="52" t="str">
        <f t="shared" si="2"/>
        <v>(CUB 5) Pack Recruitment Instructor: Nicole Jobse</v>
      </c>
      <c r="N12" s="5" t="str">
        <f t="shared" ref="N12:N20" si="4">CONCATENATE(F12," (",B12," ",C12,")")</f>
        <v>Pack Recruitment (CUB 5)</v>
      </c>
    </row>
    <row r="13" spans="1:15" ht="45" x14ac:dyDescent="0.25">
      <c r="A13" s="48">
        <v>12</v>
      </c>
      <c r="B13" s="56" t="s">
        <v>121</v>
      </c>
      <c r="C13" s="48">
        <v>6</v>
      </c>
      <c r="D13" s="48" t="s">
        <v>499</v>
      </c>
      <c r="E13" s="48" t="s">
        <v>499</v>
      </c>
      <c r="F13" s="57" t="s">
        <v>131</v>
      </c>
      <c r="G13" s="70" t="str">
        <f t="shared" si="0"/>
        <v>*room-*</v>
      </c>
      <c r="H13" s="59" t="str">
        <f t="shared" si="1"/>
        <v>(CUB 6)
Blue &amp; Gold Banquet</v>
      </c>
      <c r="I13" s="57" t="s">
        <v>132</v>
      </c>
      <c r="J13" s="46" t="s">
        <v>133</v>
      </c>
      <c r="K13" s="46" t="s">
        <v>134</v>
      </c>
      <c r="L13" s="52" t="str">
        <f t="shared" si="2"/>
        <v>(CUB 6) Blue &amp; Gold Banquet Instructor: Tom Scully</v>
      </c>
      <c r="N13" s="5" t="str">
        <f t="shared" si="4"/>
        <v>Blue &amp; Gold Banquet (CUB 6)</v>
      </c>
    </row>
    <row r="14" spans="1:15" ht="30" x14ac:dyDescent="0.25">
      <c r="A14" s="48">
        <v>12</v>
      </c>
      <c r="B14" s="56" t="s">
        <v>121</v>
      </c>
      <c r="C14" s="48">
        <v>7</v>
      </c>
      <c r="D14" s="48" t="s">
        <v>118</v>
      </c>
      <c r="E14" s="48">
        <v>113</v>
      </c>
      <c r="F14" s="57" t="s">
        <v>537</v>
      </c>
      <c r="G14" s="70" t="str">
        <f>IF(AND(D14="",E14=""),"",CONCATENATE(D14,"room-",E14))</f>
        <v>p2room-113</v>
      </c>
      <c r="H14" s="59" t="str">
        <f t="shared" si="1"/>
        <v>(CUB 7)
Cub Scout Advancement</v>
      </c>
      <c r="I14" s="84" t="s">
        <v>300</v>
      </c>
      <c r="J14" s="93" t="s">
        <v>423</v>
      </c>
      <c r="K14" s="46" t="s">
        <v>538</v>
      </c>
      <c r="L14" s="52" t="str">
        <f t="shared" si="2"/>
        <v>(CUB 7) Cub Scout Advancement Instructor: Elizabeth Morgan</v>
      </c>
      <c r="N14" s="5" t="str">
        <f t="shared" si="4"/>
        <v>Cub Scout Advancement (CUB 7)</v>
      </c>
    </row>
    <row r="15" spans="1:15" ht="30" x14ac:dyDescent="0.25">
      <c r="A15" s="48">
        <v>13</v>
      </c>
      <c r="B15" s="56" t="s">
        <v>121</v>
      </c>
      <c r="C15" s="48">
        <v>10</v>
      </c>
      <c r="D15" s="48" t="s">
        <v>116</v>
      </c>
      <c r="E15" s="48">
        <v>114</v>
      </c>
      <c r="F15" s="57" t="s">
        <v>136</v>
      </c>
      <c r="G15" s="70" t="str">
        <f>IF(AND(D15="",E15=""),"",CONCATENATE(D15,"room-",E15))</f>
        <v>p1room-114</v>
      </c>
      <c r="H15" s="59" t="str">
        <f>CONCATENATE("(",B15," ",C15,")",CHAR(10),F15)</f>
        <v>(CUB 10)
Adults transitioning from a Pack to a Troop</v>
      </c>
      <c r="I15" s="84" t="s">
        <v>137</v>
      </c>
      <c r="J15" s="87" t="s">
        <v>138</v>
      </c>
      <c r="K15" s="46" t="s">
        <v>139</v>
      </c>
      <c r="L15" s="52" t="str">
        <f>CONCATENATE("(",B15," ",C15,")"," ",F15," ","Instructor: ",I15)</f>
        <v>(CUB 10) Adults transitioning from a Pack to a Troop Instructor: Diana Lang</v>
      </c>
      <c r="N15" s="5" t="str">
        <f>CONCATENATE(F15," (",B15," ",C15,")")</f>
        <v>Adults transitioning from a Pack to a Troop (CUB 10)</v>
      </c>
    </row>
    <row r="16" spans="1:15" ht="75" x14ac:dyDescent="0.25">
      <c r="A16" s="48">
        <v>14</v>
      </c>
      <c r="B16" s="56" t="s">
        <v>121</v>
      </c>
      <c r="C16" s="48">
        <v>11</v>
      </c>
      <c r="D16" s="48" t="s">
        <v>499</v>
      </c>
      <c r="E16" s="48" t="s">
        <v>499</v>
      </c>
      <c r="F16" s="57" t="s">
        <v>140</v>
      </c>
      <c r="G16" s="70" t="str">
        <f>IF(AND(D16="",E16=""),"",CONCATENATE(D16,"room-",E16))</f>
        <v>*room-*</v>
      </c>
      <c r="H16" s="59" t="str">
        <f>CONCATENATE("(",B16," ",C16,")",CHAR(10),F16)</f>
        <v>(CUB 11)
Arrow-of-Light Transition</v>
      </c>
      <c r="I16" s="57" t="s">
        <v>438</v>
      </c>
      <c r="J16" s="57"/>
      <c r="K16" s="46" t="s">
        <v>382</v>
      </c>
      <c r="L16" s="52" t="str">
        <f>CONCATENATE("(",B16," ",C16,")"," ",F16," ","Instructor: ",I16)</f>
        <v>(CUB 11) Arrow-of-Light Transition Instructor: Instructor TBD</v>
      </c>
      <c r="N16" s="5" t="str">
        <f>CONCATENATE(F16," (",B16," ",C16,")")</f>
        <v>Arrow-of-Light Transition (CUB 11)</v>
      </c>
    </row>
    <row r="17" spans="1:15" ht="30" x14ac:dyDescent="0.25">
      <c r="A17" s="48">
        <v>15</v>
      </c>
      <c r="B17" s="56" t="s">
        <v>121</v>
      </c>
      <c r="C17" s="48">
        <v>14</v>
      </c>
      <c r="D17" s="48" t="s">
        <v>127</v>
      </c>
      <c r="E17" s="48">
        <v>116</v>
      </c>
      <c r="F17" s="57" t="s">
        <v>211</v>
      </c>
      <c r="G17" s="70" t="str">
        <f>IF(AND(D17="",E17=""),"",CONCATENATE(D17,"room-",E17))</f>
        <v>p5room-116</v>
      </c>
      <c r="H17" s="59" t="str">
        <f>CONCATENATE("(",B17," ",C17,")",CHAR(10),F17)</f>
        <v>(CUB 14)
Basic Knot Tying</v>
      </c>
      <c r="I17" s="84" t="s">
        <v>525</v>
      </c>
      <c r="J17" s="87" t="s">
        <v>526</v>
      </c>
      <c r="K17" s="46" t="s">
        <v>392</v>
      </c>
      <c r="L17" s="52" t="str">
        <f>CONCATENATE("(",B17," ",C17,")"," ",F17," ","Instructor: ",I17)</f>
        <v>(CUB 14) Basic Knot Tying Instructor: Harrison Roberts-Dahlgren</v>
      </c>
      <c r="N17" s="5" t="str">
        <f>CONCATENATE(F17," (",B17," ",C17,")")</f>
        <v>Basic Knot Tying (CUB 14)</v>
      </c>
    </row>
    <row r="18" spans="1:15" ht="45" x14ac:dyDescent="0.25">
      <c r="A18" s="48">
        <v>16</v>
      </c>
      <c r="B18" s="56" t="s">
        <v>493</v>
      </c>
      <c r="C18" s="48">
        <v>1</v>
      </c>
      <c r="D18" s="48" t="s">
        <v>118</v>
      </c>
      <c r="E18" s="48">
        <v>227</v>
      </c>
      <c r="F18" s="57" t="s">
        <v>505</v>
      </c>
      <c r="G18" s="70" t="str">
        <f t="shared" si="0"/>
        <v>p2room-227</v>
      </c>
      <c r="H18" s="59" t="str">
        <f t="shared" si="1"/>
        <v>(SBSA 1)
Introduction to Leadership Skills for Troops (S97)
(continued)</v>
      </c>
      <c r="I18" s="84" t="s">
        <v>490</v>
      </c>
      <c r="J18" s="87" t="s">
        <v>491</v>
      </c>
      <c r="K18" s="46"/>
      <c r="L18" s="52" t="str">
        <f t="shared" si="2"/>
        <v>(SBSA 1) Introduction to Leadership Skills for Troops (S97)
(continued) Instructor: Bill Whittenberg</v>
      </c>
      <c r="N18" s="5" t="str">
        <f t="shared" si="4"/>
        <v>Introduction to Leadership Skills for Troops (S97)
(continued) (SBSA 1)</v>
      </c>
    </row>
    <row r="19" spans="1:15" ht="60" x14ac:dyDescent="0.25">
      <c r="A19" s="48">
        <v>17</v>
      </c>
      <c r="B19" s="56" t="s">
        <v>493</v>
      </c>
      <c r="C19" s="48">
        <v>1</v>
      </c>
      <c r="D19" s="48" t="s">
        <v>116</v>
      </c>
      <c r="E19" s="48">
        <v>227</v>
      </c>
      <c r="F19" s="57" t="s">
        <v>504</v>
      </c>
      <c r="G19" s="70" t="str">
        <f t="shared" si="0"/>
        <v>p1room-227</v>
      </c>
      <c r="H19" s="59" t="str">
        <f t="shared" si="1"/>
        <v>(SBSA 1)
Introduction to Leadership Skills for Troops (S97)
(Four sessions)</v>
      </c>
      <c r="I19" s="84" t="s">
        <v>490</v>
      </c>
      <c r="J19" s="87" t="s">
        <v>491</v>
      </c>
      <c r="K19" s="46" t="s">
        <v>492</v>
      </c>
      <c r="L19" s="52" t="str">
        <f t="shared" si="2"/>
        <v>(SBSA 1) Introduction to Leadership Skills for Troops (S97)
(Four sessions) Instructor: Bill Whittenberg</v>
      </c>
      <c r="N19" s="5" t="str">
        <f t="shared" si="4"/>
        <v>Introduction to Leadership Skills for Troops (S97)
(Four sessions) (SBSA 1)</v>
      </c>
    </row>
    <row r="20" spans="1:15" ht="45" x14ac:dyDescent="0.25">
      <c r="A20" s="48">
        <v>18</v>
      </c>
      <c r="B20" s="56" t="s">
        <v>493</v>
      </c>
      <c r="C20" s="48">
        <v>1</v>
      </c>
      <c r="D20" s="48" t="s">
        <v>120</v>
      </c>
      <c r="E20" s="48">
        <v>227</v>
      </c>
      <c r="F20" s="57" t="s">
        <v>505</v>
      </c>
      <c r="G20" s="70" t="str">
        <f t="shared" si="0"/>
        <v>p3room-227</v>
      </c>
      <c r="H20" s="59" t="str">
        <f t="shared" si="1"/>
        <v>(SBSA 1)
Introduction to Leadership Skills for Troops (S97)
(continued)</v>
      </c>
      <c r="I20" s="84" t="s">
        <v>490</v>
      </c>
      <c r="J20" s="87" t="s">
        <v>491</v>
      </c>
      <c r="K20" s="46"/>
      <c r="L20" s="52" t="str">
        <f t="shared" si="2"/>
        <v>(SBSA 1) Introduction to Leadership Skills for Troops (S97)
(continued) Instructor: Bill Whittenberg</v>
      </c>
      <c r="N20" s="5" t="str">
        <f t="shared" si="4"/>
        <v>Introduction to Leadership Skills for Troops (S97)
(continued) (SBSA 1)</v>
      </c>
    </row>
    <row r="21" spans="1:15" ht="45" x14ac:dyDescent="0.25">
      <c r="A21" s="48">
        <v>19</v>
      </c>
      <c r="B21" s="56" t="s">
        <v>493</v>
      </c>
      <c r="C21" s="48">
        <v>1</v>
      </c>
      <c r="D21" s="48" t="s">
        <v>122</v>
      </c>
      <c r="E21" s="48">
        <v>227</v>
      </c>
      <c r="F21" s="57" t="s">
        <v>505</v>
      </c>
      <c r="G21" s="70" t="str">
        <f t="shared" si="0"/>
        <v>p4room-227</v>
      </c>
      <c r="H21" s="59" t="str">
        <f t="shared" si="1"/>
        <v>(SBSA 1)
Introduction to Leadership Skills for Troops (S97)
(continued)</v>
      </c>
      <c r="I21" s="91" t="s">
        <v>490</v>
      </c>
      <c r="J21" s="89" t="s">
        <v>491</v>
      </c>
      <c r="K21" s="46"/>
      <c r="L21" s="52" t="str">
        <f t="shared" si="2"/>
        <v>(SBSA 1) Introduction to Leadership Skills for Troops (S97)
(continued) Instructor: Bill Whittenberg</v>
      </c>
    </row>
    <row r="22" spans="1:15" ht="60" x14ac:dyDescent="0.25">
      <c r="A22" s="48">
        <v>20</v>
      </c>
      <c r="B22" s="56" t="s">
        <v>493</v>
      </c>
      <c r="C22" s="48">
        <v>1</v>
      </c>
      <c r="D22" s="48"/>
      <c r="E22" s="48" t="s">
        <v>313</v>
      </c>
      <c r="F22" s="57" t="s">
        <v>144</v>
      </c>
      <c r="G22" s="70" t="str">
        <f t="shared" ref="G22:G53" si="5">IF(AND(D22="",E22=""),"",CONCATENATE(D22,"room-",E22))</f>
        <v>room-x</v>
      </c>
      <c r="H22" s="59" t="str">
        <f t="shared" ref="H22:H53" si="6">CONCATENATE("(",B22," ",C22,")",CHAR(10),F22)</f>
        <v>(SBSA 1)
Tailgate Camping – Novice to Expert</v>
      </c>
      <c r="I22" s="78"/>
      <c r="J22" s="78"/>
      <c r="K22" s="46" t="s">
        <v>147</v>
      </c>
      <c r="L22" s="52" t="str">
        <f t="shared" ref="L22:L53" si="7">CONCATENATE("(",B22," ",C22,")"," ",F22," ","Instructor: ",I22)</f>
        <v xml:space="preserve">(SBSA 1) Tailgate Camping – Novice to Expert Instructor: </v>
      </c>
    </row>
    <row r="23" spans="1:15" ht="60" x14ac:dyDescent="0.25">
      <c r="A23" s="48">
        <v>21</v>
      </c>
      <c r="B23" s="56" t="s">
        <v>493</v>
      </c>
      <c r="C23" s="48">
        <v>2</v>
      </c>
      <c r="D23" s="48" t="s">
        <v>122</v>
      </c>
      <c r="E23" s="48">
        <v>121</v>
      </c>
      <c r="F23" s="57" t="s">
        <v>148</v>
      </c>
      <c r="G23" s="70" t="str">
        <f t="shared" si="5"/>
        <v>p4room-121</v>
      </c>
      <c r="H23" s="59" t="str">
        <f t="shared" si="6"/>
        <v>(SBSA 2)
The Trail from Life to Eagle</v>
      </c>
      <c r="I23" s="84" t="s">
        <v>518</v>
      </c>
      <c r="J23" s="89" t="s">
        <v>519</v>
      </c>
      <c r="K23" s="46" t="s">
        <v>393</v>
      </c>
      <c r="L23" s="52" t="str">
        <f t="shared" si="7"/>
        <v>(SBSA 2) The Trail from Life to Eagle Instructor: Pauline Oldenburg</v>
      </c>
      <c r="N23" s="5" t="str">
        <f t="shared" ref="N23:N28" si="8">CONCATENATE(F23," (",B23," ",C23,")")</f>
        <v>The Trail from Life to Eagle (SBSA 2)</v>
      </c>
    </row>
    <row r="24" spans="1:15" ht="60" x14ac:dyDescent="0.25">
      <c r="A24" s="48">
        <v>22</v>
      </c>
      <c r="B24" s="56" t="s">
        <v>493</v>
      </c>
      <c r="C24" s="48">
        <v>3</v>
      </c>
      <c r="D24" s="48" t="s">
        <v>127</v>
      </c>
      <c r="E24" s="48">
        <v>118</v>
      </c>
      <c r="F24" s="57" t="s">
        <v>150</v>
      </c>
      <c r="G24" s="70" t="str">
        <f t="shared" si="5"/>
        <v>p5room-118</v>
      </c>
      <c r="H24" s="59" t="str">
        <f t="shared" si="6"/>
        <v>(SBSA 3)
Eagle Scout Projects</v>
      </c>
      <c r="I24" s="84" t="s">
        <v>511</v>
      </c>
      <c r="J24" s="87" t="s">
        <v>512</v>
      </c>
      <c r="K24" s="46" t="s">
        <v>151</v>
      </c>
      <c r="L24" s="52" t="str">
        <f t="shared" si="7"/>
        <v>(SBSA 3) Eagle Scout Projects Instructor: Donny Earl</v>
      </c>
      <c r="N24" s="5" t="str">
        <f t="shared" si="8"/>
        <v>Eagle Scout Projects (SBSA 3)</v>
      </c>
    </row>
    <row r="25" spans="1:15" ht="105" x14ac:dyDescent="0.25">
      <c r="A25" s="48">
        <v>23</v>
      </c>
      <c r="B25" s="56" t="s">
        <v>493</v>
      </c>
      <c r="C25" s="48">
        <v>4</v>
      </c>
      <c r="D25" s="48" t="s">
        <v>116</v>
      </c>
      <c r="E25" s="48">
        <v>119</v>
      </c>
      <c r="F25" s="57" t="s">
        <v>479</v>
      </c>
      <c r="G25" s="70" t="str">
        <f t="shared" si="5"/>
        <v>p1room-119</v>
      </c>
      <c r="H25" s="59" t="str">
        <f t="shared" si="6"/>
        <v>(SBSA 4)
Troop Committee Chair and Committee Member
(Two periods)</v>
      </c>
      <c r="I25" s="84" t="s">
        <v>523</v>
      </c>
      <c r="J25" s="90" t="s">
        <v>524</v>
      </c>
      <c r="K25" s="46" t="s">
        <v>394</v>
      </c>
      <c r="L25" s="52" t="str">
        <f t="shared" si="7"/>
        <v>(SBSA 4) Troop Committee Chair and Committee Member
(Two periods) Instructor: Dan Moran</v>
      </c>
      <c r="N25" s="5" t="str">
        <f t="shared" si="8"/>
        <v>Troop Committee Chair and Committee Member
(Two periods) (SBSA 4)</v>
      </c>
      <c r="O25"/>
    </row>
    <row r="26" spans="1:15" ht="45" x14ac:dyDescent="0.25">
      <c r="A26" s="48">
        <v>24</v>
      </c>
      <c r="B26" s="56" t="s">
        <v>493</v>
      </c>
      <c r="C26" s="48">
        <v>4</v>
      </c>
      <c r="D26" s="48" t="s">
        <v>118</v>
      </c>
      <c r="E26" s="48">
        <v>119</v>
      </c>
      <c r="F26" s="57" t="s">
        <v>154</v>
      </c>
      <c r="G26" s="70" t="str">
        <f t="shared" si="5"/>
        <v>p2room-119</v>
      </c>
      <c r="H26" s="59" t="str">
        <f t="shared" si="6"/>
        <v>(SBSA 4)
Troop Committee Chair and Committee Member
(continued)</v>
      </c>
      <c r="I26" s="84" t="s">
        <v>523</v>
      </c>
      <c r="J26" s="90" t="s">
        <v>524</v>
      </c>
      <c r="K26" s="46"/>
      <c r="L26" s="52" t="str">
        <f t="shared" si="7"/>
        <v>(SBSA 4) Troop Committee Chair and Committee Member
(continued) Instructor: Dan Moran</v>
      </c>
      <c r="N26" s="5" t="str">
        <f t="shared" si="8"/>
        <v>Troop Committee Chair and Committee Member
(continued) (SBSA 4)</v>
      </c>
    </row>
    <row r="27" spans="1:15" ht="45" x14ac:dyDescent="0.25">
      <c r="A27" s="48">
        <v>25</v>
      </c>
      <c r="B27" s="56" t="s">
        <v>493</v>
      </c>
      <c r="C27" s="48">
        <v>5</v>
      </c>
      <c r="D27" s="48" t="s">
        <v>127</v>
      </c>
      <c r="E27" s="48">
        <v>121</v>
      </c>
      <c r="F27" s="57" t="s">
        <v>155</v>
      </c>
      <c r="G27" s="70" t="str">
        <f t="shared" si="5"/>
        <v>p5room-121</v>
      </c>
      <c r="H27" s="59" t="str">
        <f t="shared" si="6"/>
        <v>(SBSA 5)
Citizenship in Society Merit Badge Counselor</v>
      </c>
      <c r="I27" s="84" t="s">
        <v>277</v>
      </c>
      <c r="J27" s="87" t="s">
        <v>278</v>
      </c>
      <c r="K27" s="46" t="s">
        <v>395</v>
      </c>
      <c r="L27" s="52" t="str">
        <f t="shared" si="7"/>
        <v>(SBSA 5) Citizenship in Society Merit Badge Counselor Instructor: Mat Forester</v>
      </c>
      <c r="N27" s="5" t="str">
        <f t="shared" si="8"/>
        <v>Citizenship in Society Merit Badge Counselor (SBSA 5)</v>
      </c>
    </row>
    <row r="28" spans="1:15" ht="45" x14ac:dyDescent="0.25">
      <c r="A28" s="48">
        <v>26</v>
      </c>
      <c r="B28" s="56" t="s">
        <v>493</v>
      </c>
      <c r="C28" s="48">
        <v>6</v>
      </c>
      <c r="D28" s="48" t="s">
        <v>120</v>
      </c>
      <c r="E28" s="48">
        <v>121</v>
      </c>
      <c r="F28" s="56" t="s">
        <v>156</v>
      </c>
      <c r="G28" s="70" t="str">
        <f t="shared" si="5"/>
        <v>p3room-121</v>
      </c>
      <c r="H28" s="59" t="str">
        <f t="shared" si="6"/>
        <v>(SBSA 6)
Merit Badge Counselor</v>
      </c>
      <c r="I28" s="84" t="s">
        <v>513</v>
      </c>
      <c r="J28" s="57" t="s">
        <v>514</v>
      </c>
      <c r="K28" s="46" t="s">
        <v>396</v>
      </c>
      <c r="L28" s="52" t="str">
        <f t="shared" si="7"/>
        <v>(SBSA 6) Merit Badge Counselor Instructor: Jim Stewart
Karen Writer</v>
      </c>
      <c r="N28" s="5" t="str">
        <f t="shared" si="8"/>
        <v>Merit Badge Counselor (SBSA 6)</v>
      </c>
    </row>
    <row r="29" spans="1:15" ht="45" x14ac:dyDescent="0.25">
      <c r="A29" s="48">
        <v>27</v>
      </c>
      <c r="B29" s="56" t="s">
        <v>493</v>
      </c>
      <c r="C29" s="48">
        <v>7</v>
      </c>
      <c r="D29" s="48"/>
      <c r="E29" s="48" t="s">
        <v>313</v>
      </c>
      <c r="F29" s="56" t="s">
        <v>62</v>
      </c>
      <c r="G29" s="70" t="str">
        <f t="shared" si="5"/>
        <v>room-x</v>
      </c>
      <c r="H29" s="59" t="str">
        <f t="shared" si="6"/>
        <v>(SBSA 7)
Troop Recruitment</v>
      </c>
      <c r="I29" s="78"/>
      <c r="J29" s="78"/>
      <c r="K29" s="46" t="s">
        <v>159</v>
      </c>
      <c r="L29" s="52" t="str">
        <f t="shared" si="7"/>
        <v xml:space="preserve">(SBSA 7) Troop Recruitment Instructor: </v>
      </c>
    </row>
    <row r="30" spans="1:15" ht="60" x14ac:dyDescent="0.25">
      <c r="A30" s="48">
        <v>28</v>
      </c>
      <c r="B30" s="56" t="s">
        <v>493</v>
      </c>
      <c r="C30" s="48">
        <v>8</v>
      </c>
      <c r="D30" s="48" t="s">
        <v>116</v>
      </c>
      <c r="E30" s="48">
        <v>121</v>
      </c>
      <c r="F30" s="57" t="s">
        <v>160</v>
      </c>
      <c r="G30" s="70" t="str">
        <f t="shared" si="5"/>
        <v>p1room-121</v>
      </c>
      <c r="H30" s="59" t="str">
        <f t="shared" si="6"/>
        <v>(SBSA 8)
How to conduct a Scoutmaster Conference</v>
      </c>
      <c r="I30" s="84" t="s">
        <v>543</v>
      </c>
      <c r="J30" s="87" t="s">
        <v>437</v>
      </c>
      <c r="K30" s="46" t="s">
        <v>397</v>
      </c>
      <c r="L30" s="52" t="str">
        <f t="shared" si="7"/>
        <v>(SBSA 8) How to conduct a Scoutmaster Conference Instructor: John Nielsen</v>
      </c>
      <c r="N30" s="5" t="str">
        <f>CONCATENATE(F30," (",B30," ",C30,")")</f>
        <v>How to conduct a Scoutmaster Conference (SBSA 8)</v>
      </c>
    </row>
    <row r="31" spans="1:15" ht="75" x14ac:dyDescent="0.25">
      <c r="A31" s="48">
        <v>29</v>
      </c>
      <c r="B31" s="56" t="s">
        <v>493</v>
      </c>
      <c r="C31" s="48">
        <v>9</v>
      </c>
      <c r="D31" s="48" t="s">
        <v>118</v>
      </c>
      <c r="E31" s="48">
        <v>121</v>
      </c>
      <c r="F31" s="56" t="s">
        <v>162</v>
      </c>
      <c r="G31" s="70" t="str">
        <f t="shared" si="5"/>
        <v>p2room-121</v>
      </c>
      <c r="H31" s="59" t="str">
        <f t="shared" si="6"/>
        <v>(SBSA 9)
How to do a Board of Review</v>
      </c>
      <c r="I31" s="84" t="s">
        <v>543</v>
      </c>
      <c r="J31" s="87" t="s">
        <v>437</v>
      </c>
      <c r="K31" s="46" t="s">
        <v>398</v>
      </c>
      <c r="L31" s="52" t="str">
        <f t="shared" si="7"/>
        <v>(SBSA 9) How to do a Board of Review Instructor: John Nielsen</v>
      </c>
      <c r="N31" s="5" t="str">
        <f>CONCATENATE(F31," (",B31," ",C31,")")</f>
        <v>How to do a Board of Review (SBSA 9)</v>
      </c>
    </row>
    <row r="32" spans="1:15" ht="45" x14ac:dyDescent="0.25">
      <c r="A32" s="48">
        <v>30</v>
      </c>
      <c r="B32" s="56" t="s">
        <v>493</v>
      </c>
      <c r="C32" s="48">
        <v>10</v>
      </c>
      <c r="D32" s="48"/>
      <c r="E32" s="48" t="s">
        <v>314</v>
      </c>
      <c r="F32" s="56" t="s">
        <v>163</v>
      </c>
      <c r="G32" s="70" t="str">
        <f t="shared" si="5"/>
        <v>room-a</v>
      </c>
      <c r="H32" s="59" t="str">
        <f t="shared" si="6"/>
        <v>(SBSA 10)
Scouts BSA Girl Troop Development</v>
      </c>
      <c r="I32" s="60"/>
      <c r="J32" s="77"/>
      <c r="K32" s="46" t="s">
        <v>164</v>
      </c>
      <c r="L32" s="52" t="str">
        <f t="shared" si="7"/>
        <v xml:space="preserve">(SBSA 10) Scouts BSA Girl Troop Development Instructor: </v>
      </c>
    </row>
    <row r="33" spans="1:15" ht="120" x14ac:dyDescent="0.25">
      <c r="A33" s="48">
        <v>31</v>
      </c>
      <c r="B33" s="56" t="s">
        <v>493</v>
      </c>
      <c r="C33" s="48">
        <v>11</v>
      </c>
      <c r="D33" s="48" t="s">
        <v>122</v>
      </c>
      <c r="E33" s="48">
        <v>122</v>
      </c>
      <c r="F33" s="57" t="s">
        <v>165</v>
      </c>
      <c r="G33" s="70" t="str">
        <f t="shared" si="5"/>
        <v>p4room-122</v>
      </c>
      <c r="H33" s="59" t="str">
        <f t="shared" si="6"/>
        <v>(SBSA 11)
First Year Backpacking</v>
      </c>
      <c r="I33" s="57" t="s">
        <v>145</v>
      </c>
      <c r="J33" s="57" t="s">
        <v>146</v>
      </c>
      <c r="K33" s="46" t="s">
        <v>439</v>
      </c>
      <c r="L33" s="52" t="str">
        <f t="shared" si="7"/>
        <v>(SBSA 11) First Year Backpacking Instructor: Jim Dodds</v>
      </c>
      <c r="N33" s="5" t="str">
        <f>CONCATENATE(F33," (",B33," ",C33,")")</f>
        <v>First Year Backpacking (SBSA 11)</v>
      </c>
    </row>
    <row r="34" spans="1:15" ht="75" x14ac:dyDescent="0.25">
      <c r="A34" s="48">
        <v>32</v>
      </c>
      <c r="B34" s="56" t="s">
        <v>493</v>
      </c>
      <c r="C34" s="48">
        <v>12</v>
      </c>
      <c r="D34" s="48" t="s">
        <v>120</v>
      </c>
      <c r="E34" s="48">
        <v>119</v>
      </c>
      <c r="F34" s="57" t="s">
        <v>486</v>
      </c>
      <c r="G34" s="70" t="str">
        <f t="shared" si="5"/>
        <v>p3room-119</v>
      </c>
      <c r="H34" s="59" t="str">
        <f t="shared" si="6"/>
        <v>(SBSA 12)
Now you're a Scoutmaster or Asst. Scoutmaster, what's next?
(Two sessions)</v>
      </c>
      <c r="I34" s="84" t="s">
        <v>283</v>
      </c>
      <c r="J34" s="87" t="s">
        <v>424</v>
      </c>
      <c r="K34" s="46" t="s">
        <v>498</v>
      </c>
      <c r="L34" s="52" t="str">
        <f t="shared" si="7"/>
        <v>(SBSA 12) Now you're a Scoutmaster or Asst. Scoutmaster, what's next?
(Two sessions) Instructor: Shane Adams
Jason Grewal</v>
      </c>
      <c r="N34" s="5" t="str">
        <f>CONCATENATE(F34," (",B34," ",C34,")")</f>
        <v>Now you're a Scoutmaster or Asst. Scoutmaster, what's next?
(Two sessions) (SBSA 12)</v>
      </c>
    </row>
    <row r="35" spans="1:15" ht="60" x14ac:dyDescent="0.25">
      <c r="A35" s="48">
        <v>33</v>
      </c>
      <c r="B35" s="56" t="s">
        <v>493</v>
      </c>
      <c r="C35" s="48">
        <v>12</v>
      </c>
      <c r="D35" s="48" t="s">
        <v>122</v>
      </c>
      <c r="E35" s="48">
        <v>119</v>
      </c>
      <c r="F35" s="57" t="s">
        <v>487</v>
      </c>
      <c r="G35" s="70" t="str">
        <f t="shared" si="5"/>
        <v>p4room-119</v>
      </c>
      <c r="H35" s="59" t="str">
        <f t="shared" si="6"/>
        <v>(SBSA 12)
Now you're a Scoutmaster or Asst. Scoutmaster, what's next?
(continued)</v>
      </c>
      <c r="I35" s="84" t="s">
        <v>283</v>
      </c>
      <c r="J35" s="86" t="s">
        <v>425</v>
      </c>
      <c r="K35" s="46" t="s">
        <v>402</v>
      </c>
      <c r="L35" s="52" t="str">
        <f t="shared" si="7"/>
        <v>(SBSA 12) Now you're a Scoutmaster or Asst. Scoutmaster, what's next?
(continued) Instructor: Shane Adams
Jason Grewal</v>
      </c>
      <c r="N35" s="5" t="str">
        <f>CONCATENATE(F35," (",B35," ",C35,")")</f>
        <v>Now you're a Scoutmaster or Asst. Scoutmaster, what's next?
(continued) (SBSA 12)</v>
      </c>
    </row>
    <row r="36" spans="1:15" ht="45" x14ac:dyDescent="0.25">
      <c r="A36" s="48">
        <v>34</v>
      </c>
      <c r="B36" s="56" t="s">
        <v>493</v>
      </c>
      <c r="C36" s="48">
        <v>13</v>
      </c>
      <c r="D36" s="48" t="s">
        <v>127</v>
      </c>
      <c r="E36" s="48">
        <v>123</v>
      </c>
      <c r="F36" s="57" t="s">
        <v>166</v>
      </c>
      <c r="G36" s="70" t="str">
        <f t="shared" si="5"/>
        <v>p5room-123</v>
      </c>
      <c r="H36" s="59" t="str">
        <f t="shared" si="6"/>
        <v>(SBSA 13)
How to pick, plan and train for a Philmont Hike</v>
      </c>
      <c r="I36" s="84" t="s">
        <v>167</v>
      </c>
      <c r="J36" s="86" t="s">
        <v>168</v>
      </c>
      <c r="K36" s="46" t="s">
        <v>403</v>
      </c>
      <c r="L36" s="52" t="str">
        <f t="shared" si="7"/>
        <v>(SBSA 13) How to pick, plan and train for a Philmont Hike Instructor: Joe Mundi</v>
      </c>
      <c r="N36" s="5" t="str">
        <f>CONCATENATE(F36," (",B36," ",C36,")")</f>
        <v>How to pick, plan and train for a Philmont Hike (SBSA 13)</v>
      </c>
    </row>
    <row r="37" spans="1:15" ht="30" x14ac:dyDescent="0.25">
      <c r="A37" s="48">
        <v>35</v>
      </c>
      <c r="B37" s="56" t="s">
        <v>493</v>
      </c>
      <c r="C37" s="48">
        <v>14</v>
      </c>
      <c r="D37" s="48"/>
      <c r="E37" s="48" t="s">
        <v>313</v>
      </c>
      <c r="F37" s="57" t="s">
        <v>169</v>
      </c>
      <c r="G37" s="70" t="str">
        <f t="shared" si="5"/>
        <v>room-x</v>
      </c>
      <c r="H37" s="59" t="str">
        <f t="shared" si="6"/>
        <v>(SBSA 14)
The Scoutmaster Minute and Stories</v>
      </c>
      <c r="I37" s="78"/>
      <c r="J37" s="78"/>
      <c r="K37" s="46" t="s">
        <v>170</v>
      </c>
      <c r="L37" s="52" t="str">
        <f t="shared" si="7"/>
        <v xml:space="preserve">(SBSA 14) The Scoutmaster Minute and Stories Instructor: </v>
      </c>
    </row>
    <row r="38" spans="1:15" ht="45" x14ac:dyDescent="0.25">
      <c r="A38" s="48">
        <v>36</v>
      </c>
      <c r="B38" s="56" t="s">
        <v>493</v>
      </c>
      <c r="C38" s="48">
        <v>15</v>
      </c>
      <c r="D38" s="48" t="s">
        <v>118</v>
      </c>
      <c r="E38" s="48">
        <v>116</v>
      </c>
      <c r="F38" s="57" t="s">
        <v>315</v>
      </c>
      <c r="G38" s="70" t="str">
        <f t="shared" si="5"/>
        <v>p2room-116</v>
      </c>
      <c r="H38" s="59" t="str">
        <f t="shared" si="6"/>
        <v>(SBSA 15)
Advancement - Trail to First Class</v>
      </c>
      <c r="I38" s="57" t="s">
        <v>438</v>
      </c>
      <c r="J38" s="57"/>
      <c r="K38" s="46" t="s">
        <v>404</v>
      </c>
      <c r="L38" s="52" t="str">
        <f t="shared" si="7"/>
        <v>(SBSA 15) Advancement - Trail to First Class Instructor: Instructor TBD</v>
      </c>
      <c r="N38" s="5" t="str">
        <f>CONCATENATE(F38," (",B38," ",C38,")")</f>
        <v>Advancement - Trail to First Class (SBSA 15)</v>
      </c>
    </row>
    <row r="39" spans="1:15" ht="60" x14ac:dyDescent="0.25">
      <c r="A39" s="48">
        <v>37</v>
      </c>
      <c r="B39" s="56" t="s">
        <v>493</v>
      </c>
      <c r="C39" s="48">
        <v>17</v>
      </c>
      <c r="D39" s="48" t="s">
        <v>122</v>
      </c>
      <c r="E39" s="48">
        <v>228</v>
      </c>
      <c r="F39" s="57" t="s">
        <v>481</v>
      </c>
      <c r="G39" s="70" t="str">
        <f t="shared" si="5"/>
        <v>p4room-228</v>
      </c>
      <c r="H39" s="59" t="str">
        <f t="shared" si="6"/>
        <v>(SBSA 17)
Troops - Youth on Youth YPT for Summer Camp
(Two periods)</v>
      </c>
      <c r="I39" s="84" t="s">
        <v>173</v>
      </c>
      <c r="J39" s="86" t="s">
        <v>434</v>
      </c>
      <c r="K39" s="46" t="s">
        <v>405</v>
      </c>
      <c r="L39" s="52" t="str">
        <f t="shared" si="7"/>
        <v>(SBSA 17) Troops - Youth on Youth YPT for Summer Camp
(Two periods) Instructor: Russell Etzenhouser</v>
      </c>
      <c r="N39" s="5" t="str">
        <f>CONCATENATE(F39," (",B39," ",C39,")")</f>
        <v>Troops - Youth on Youth YPT for Summer Camp
(Two periods) (SBSA 17)</v>
      </c>
      <c r="O39" s="5" t="s">
        <v>443</v>
      </c>
    </row>
    <row r="40" spans="1:15" ht="60" x14ac:dyDescent="0.25">
      <c r="A40" s="48">
        <v>38</v>
      </c>
      <c r="B40" s="56" t="s">
        <v>493</v>
      </c>
      <c r="C40" s="48">
        <v>17</v>
      </c>
      <c r="D40" s="48" t="s">
        <v>127</v>
      </c>
      <c r="E40" s="48">
        <v>228</v>
      </c>
      <c r="F40" s="57" t="s">
        <v>482</v>
      </c>
      <c r="G40" s="70" t="str">
        <f t="shared" si="5"/>
        <v>p5room-228</v>
      </c>
      <c r="H40" s="59" t="str">
        <f t="shared" si="6"/>
        <v>(SBSA 17)
Troops - Youth on Youth YPT for Summer Camp
(continued)</v>
      </c>
      <c r="I40" s="84" t="s">
        <v>173</v>
      </c>
      <c r="J40" s="86" t="s">
        <v>434</v>
      </c>
      <c r="L40" s="52" t="str">
        <f t="shared" si="7"/>
        <v>(SBSA 17) Troops - Youth on Youth YPT for Summer Camp
(continued) Instructor: Russell Etzenhouser</v>
      </c>
      <c r="N40" s="5" t="str">
        <f>CONCATENATE(F40," (",B40," ",C40,")")</f>
        <v>Troops - Youth on Youth YPT for Summer Camp
(continued) (SBSA 17)</v>
      </c>
      <c r="O40" s="5" t="s">
        <v>443</v>
      </c>
    </row>
    <row r="41" spans="1:15" ht="60" x14ac:dyDescent="0.25">
      <c r="A41" s="48">
        <v>39</v>
      </c>
      <c r="B41" s="56" t="s">
        <v>493</v>
      </c>
      <c r="C41" s="48">
        <v>18</v>
      </c>
      <c r="D41" s="48" t="s">
        <v>127</v>
      </c>
      <c r="E41" s="48">
        <v>119</v>
      </c>
      <c r="F41" s="57" t="s">
        <v>292</v>
      </c>
      <c r="G41" s="70" t="str">
        <f t="shared" si="5"/>
        <v>p5room-119</v>
      </c>
      <c r="H41" s="59" t="str">
        <f t="shared" si="6"/>
        <v>(SBSA 18)
Developing Youth Leaders</v>
      </c>
      <c r="I41" s="84" t="s">
        <v>283</v>
      </c>
      <c r="J41" s="87" t="s">
        <v>425</v>
      </c>
      <c r="K41" s="80" t="s">
        <v>406</v>
      </c>
      <c r="L41" s="52" t="str">
        <f t="shared" si="7"/>
        <v>(SBSA 18) Developing Youth Leaders Instructor: Shane Adams
Jason Grewal</v>
      </c>
      <c r="N41" s="5" t="str">
        <f>CONCATENATE(F41," (",B41," ",C41,")")</f>
        <v>Developing Youth Leaders (SBSA 18)</v>
      </c>
    </row>
    <row r="42" spans="1:15" ht="75" x14ac:dyDescent="0.25">
      <c r="A42" s="48">
        <v>40</v>
      </c>
      <c r="B42" s="56" t="s">
        <v>181</v>
      </c>
      <c r="C42" s="48">
        <v>1</v>
      </c>
      <c r="D42" s="48" t="s">
        <v>127</v>
      </c>
      <c r="E42" s="48">
        <v>122</v>
      </c>
      <c r="F42" s="57" t="s">
        <v>500</v>
      </c>
      <c r="G42" s="70" t="str">
        <f t="shared" si="5"/>
        <v>p5room-122</v>
      </c>
      <c r="H42" s="59" t="str">
        <f t="shared" si="6"/>
        <v>(GEN 1)
Volunteer-Professional Relationships</v>
      </c>
      <c r="I42" s="84" t="s">
        <v>440</v>
      </c>
      <c r="J42" s="87" t="s">
        <v>441</v>
      </c>
      <c r="K42" s="46" t="s">
        <v>501</v>
      </c>
      <c r="L42" s="52" t="str">
        <f t="shared" si="7"/>
        <v>(GEN 1) Volunteer-Professional Relationships Instructor: Charlie Wilson</v>
      </c>
      <c r="N42" s="5" t="str">
        <f>CONCATENATE(F42," (",B42," ",C42,")")</f>
        <v>Volunteer-Professional Relationships (GEN 1)</v>
      </c>
    </row>
    <row r="43" spans="1:15" ht="45" x14ac:dyDescent="0.25">
      <c r="A43" s="48">
        <v>41</v>
      </c>
      <c r="B43" s="56" t="s">
        <v>181</v>
      </c>
      <c r="C43" s="48">
        <v>1</v>
      </c>
      <c r="D43" s="48"/>
      <c r="E43" s="48" t="s">
        <v>313</v>
      </c>
      <c r="F43" s="57" t="s">
        <v>28</v>
      </c>
      <c r="G43" s="70" t="str">
        <f t="shared" si="5"/>
        <v>room-x</v>
      </c>
      <c r="H43" s="59" t="str">
        <f t="shared" si="6"/>
        <v>(GEN 1)
How to Market your unit or use Social Media for meetings</v>
      </c>
      <c r="I43" s="78"/>
      <c r="J43" s="78"/>
      <c r="K43" s="46" t="s">
        <v>182</v>
      </c>
      <c r="L43" s="52" t="str">
        <f t="shared" si="7"/>
        <v xml:space="preserve">(GEN 1) How to Market your unit or use Social Media for meetings Instructor: </v>
      </c>
    </row>
    <row r="44" spans="1:15" ht="45" x14ac:dyDescent="0.25">
      <c r="A44" s="48">
        <v>42</v>
      </c>
      <c r="B44" s="56" t="s">
        <v>181</v>
      </c>
      <c r="C44" s="48">
        <v>2</v>
      </c>
      <c r="D44" s="48" t="s">
        <v>116</v>
      </c>
      <c r="E44" s="48">
        <v>115</v>
      </c>
      <c r="F44" s="57" t="s">
        <v>494</v>
      </c>
      <c r="G44" s="70" t="str">
        <f t="shared" si="5"/>
        <v>p1room-115</v>
      </c>
      <c r="H44" s="59" t="str">
        <f t="shared" si="6"/>
        <v>(GEN 2)
Why Growth is Important to All of Us</v>
      </c>
      <c r="I44" s="84" t="s">
        <v>539</v>
      </c>
      <c r="J44" s="87" t="s">
        <v>540</v>
      </c>
      <c r="K44" s="6" t="s">
        <v>495</v>
      </c>
      <c r="L44" s="52" t="str">
        <f t="shared" si="7"/>
        <v>(GEN 2) Why Growth is Important to All of Us Instructor: Russell Etzenhouser
Valerie Venegas</v>
      </c>
      <c r="N44" s="5" t="str">
        <f>CONCATENATE(F44," (",B44," ",C44,")")</f>
        <v>Why Growth is Important to All of Us (GEN 2)</v>
      </c>
    </row>
    <row r="45" spans="1:15" ht="45" x14ac:dyDescent="0.25">
      <c r="A45" s="48">
        <v>43</v>
      </c>
      <c r="B45" s="56" t="s">
        <v>181</v>
      </c>
      <c r="C45" s="48">
        <v>2</v>
      </c>
      <c r="D45" s="48"/>
      <c r="E45" s="48" t="s">
        <v>313</v>
      </c>
      <c r="F45" s="57" t="s">
        <v>28</v>
      </c>
      <c r="G45" s="70" t="str">
        <f t="shared" si="5"/>
        <v>room-x</v>
      </c>
      <c r="H45" s="59" t="str">
        <f t="shared" si="6"/>
        <v>(GEN 2)
How to Market your unit or use Social Media for meetings</v>
      </c>
      <c r="I45" s="78"/>
      <c r="J45" s="78"/>
      <c r="K45" s="46"/>
      <c r="L45" s="52" t="str">
        <f t="shared" si="7"/>
        <v xml:space="preserve">(GEN 2) How to Market your unit or use Social Media for meetings Instructor: </v>
      </c>
    </row>
    <row r="46" spans="1:15" ht="30" x14ac:dyDescent="0.25">
      <c r="A46" s="48">
        <v>44</v>
      </c>
      <c r="B46" s="56" t="s">
        <v>181</v>
      </c>
      <c r="C46" s="48">
        <v>3</v>
      </c>
      <c r="D46" s="48" t="s">
        <v>116</v>
      </c>
      <c r="E46" s="48">
        <v>116</v>
      </c>
      <c r="F46" s="57" t="s">
        <v>183</v>
      </c>
      <c r="G46" s="70" t="str">
        <f t="shared" si="5"/>
        <v>p1room-116</v>
      </c>
      <c r="H46" s="59" t="str">
        <f t="shared" si="6"/>
        <v>(GEN 3)
Scoutbook Overview and Hacks</v>
      </c>
      <c r="I46" s="84" t="s">
        <v>384</v>
      </c>
      <c r="J46" s="90" t="s">
        <v>383</v>
      </c>
      <c r="K46" s="46" t="s">
        <v>407</v>
      </c>
      <c r="L46" s="52" t="str">
        <f t="shared" si="7"/>
        <v>(GEN 3) Scoutbook Overview and Hacks Instructor: Randall Aldrich</v>
      </c>
      <c r="N46" s="5" t="str">
        <f>CONCATENATE(F46," (",B46," ",C46,")")</f>
        <v>Scoutbook Overview and Hacks (GEN 3)</v>
      </c>
    </row>
    <row r="47" spans="1:15" ht="30" x14ac:dyDescent="0.25">
      <c r="A47" s="48">
        <v>45</v>
      </c>
      <c r="B47" s="56" t="s">
        <v>181</v>
      </c>
      <c r="C47" s="48">
        <v>4</v>
      </c>
      <c r="D47" s="48"/>
      <c r="E47" s="48" t="s">
        <v>313</v>
      </c>
      <c r="F47" s="57" t="s">
        <v>184</v>
      </c>
      <c r="G47" s="70" t="str">
        <f t="shared" si="5"/>
        <v>room-x</v>
      </c>
      <c r="H47" s="59" t="str">
        <f t="shared" si="6"/>
        <v>(GEN 4)
my.scouting.org for unit leaders</v>
      </c>
      <c r="I47" s="78" t="s">
        <v>167</v>
      </c>
      <c r="J47" s="79" t="s">
        <v>168</v>
      </c>
      <c r="K47" s="46" t="s">
        <v>185</v>
      </c>
      <c r="L47" s="52" t="str">
        <f t="shared" si="7"/>
        <v>(GEN 4) my.scouting.org for unit leaders Instructor: Joe Mundi</v>
      </c>
    </row>
    <row r="48" spans="1:15" ht="75" x14ac:dyDescent="0.25">
      <c r="A48" s="48">
        <v>46</v>
      </c>
      <c r="B48" s="56" t="s">
        <v>181</v>
      </c>
      <c r="C48" s="48">
        <v>4</v>
      </c>
      <c r="D48" s="48" t="s">
        <v>118</v>
      </c>
      <c r="E48" s="48">
        <v>122</v>
      </c>
      <c r="F48" s="57" t="s">
        <v>496</v>
      </c>
      <c r="G48" s="70" t="str">
        <f t="shared" si="5"/>
        <v>p2room-122</v>
      </c>
      <c r="H48" s="59" t="str">
        <f t="shared" si="6"/>
        <v>(GEN 4)
Messengers of Peace</v>
      </c>
      <c r="I48" s="84" t="s">
        <v>223</v>
      </c>
      <c r="J48" s="87" t="s">
        <v>224</v>
      </c>
      <c r="K48" s="81" t="s">
        <v>497</v>
      </c>
      <c r="L48" s="52" t="str">
        <f t="shared" si="7"/>
        <v>(GEN 4) Messengers of Peace Instructor: Valerie Venegas</v>
      </c>
      <c r="N48" s="5" t="str">
        <f>CONCATENATE(F48," (",B48," ",C48,")")</f>
        <v>Messengers of Peace (GEN 4)</v>
      </c>
    </row>
    <row r="49" spans="1:15" ht="90" x14ac:dyDescent="0.25">
      <c r="A49" s="48">
        <v>47</v>
      </c>
      <c r="B49" s="56" t="s">
        <v>181</v>
      </c>
      <c r="C49" s="48">
        <v>5</v>
      </c>
      <c r="D49" s="48" t="s">
        <v>116</v>
      </c>
      <c r="E49" s="48">
        <v>122</v>
      </c>
      <c r="F49" s="57" t="s">
        <v>186</v>
      </c>
      <c r="G49" s="70" t="str">
        <f t="shared" si="5"/>
        <v>p1room-122</v>
      </c>
      <c r="H49" s="59" t="str">
        <f t="shared" si="6"/>
        <v>(GEN 5)
How to become a Nova Counselor or SuperNova Mentor</v>
      </c>
      <c r="I49" s="84" t="s">
        <v>296</v>
      </c>
      <c r="J49" s="93" t="s">
        <v>531</v>
      </c>
      <c r="K49" s="46" t="s">
        <v>409</v>
      </c>
      <c r="L49" s="52" t="str">
        <f t="shared" si="7"/>
        <v>(GEN 5) How to become a Nova Counselor or SuperNova Mentor Instructor: David Schilpp
Michael Lindsey</v>
      </c>
      <c r="N49" s="5" t="str">
        <f>CONCATENATE(F49," (",B49," ",C49,")")</f>
        <v>How to become a Nova Counselor or SuperNova Mentor (GEN 5)</v>
      </c>
    </row>
    <row r="50" spans="1:15" ht="105" x14ac:dyDescent="0.25">
      <c r="A50" s="48">
        <v>48</v>
      </c>
      <c r="B50" s="56" t="s">
        <v>181</v>
      </c>
      <c r="C50" s="48">
        <v>6</v>
      </c>
      <c r="D50" s="48" t="s">
        <v>122</v>
      </c>
      <c r="E50" s="48">
        <v>116</v>
      </c>
      <c r="F50" s="57" t="s">
        <v>188</v>
      </c>
      <c r="G50" s="70" t="str">
        <f t="shared" si="5"/>
        <v>p4room-116</v>
      </c>
      <c r="H50" s="59" t="str">
        <f t="shared" si="6"/>
        <v>(GEN 6)
The Nuts and Bolts of Putting on a Nova Class</v>
      </c>
      <c r="I50" s="84" t="s">
        <v>515</v>
      </c>
      <c r="J50" s="93" t="s">
        <v>532</v>
      </c>
      <c r="K50" s="46" t="s">
        <v>408</v>
      </c>
      <c r="L50" s="52" t="str">
        <f t="shared" si="7"/>
        <v>(GEN 6) The Nuts and Bolts of Putting on a Nova Class Instructor: Jeff Wolf
Michael Lindsey</v>
      </c>
      <c r="N50" s="5" t="str">
        <f>CONCATENATE(F50," (",B50," ",C50,")")</f>
        <v>The Nuts and Bolts of Putting on a Nova Class (GEN 6)</v>
      </c>
    </row>
    <row r="51" spans="1:15" ht="45" x14ac:dyDescent="0.25">
      <c r="A51" s="48">
        <v>49</v>
      </c>
      <c r="B51" s="56" t="s">
        <v>181</v>
      </c>
      <c r="C51" s="48">
        <v>7</v>
      </c>
      <c r="D51" s="48"/>
      <c r="E51" s="48" t="s">
        <v>313</v>
      </c>
      <c r="F51" s="57" t="s">
        <v>189</v>
      </c>
      <c r="G51" s="70" t="str">
        <f t="shared" si="5"/>
        <v>room-x</v>
      </c>
      <c r="H51" s="59" t="str">
        <f t="shared" si="6"/>
        <v>(GEN 7)
BSA &amp; Venturing put the “Outing” in Scouting</v>
      </c>
      <c r="I51" s="78"/>
      <c r="J51" s="79"/>
      <c r="K51" s="46" t="s">
        <v>190</v>
      </c>
      <c r="L51" s="52" t="str">
        <f t="shared" si="7"/>
        <v xml:space="preserve">(GEN 7) BSA &amp; Venturing put the “Outing” in Scouting Instructor: </v>
      </c>
    </row>
    <row r="52" spans="1:15" ht="60" x14ac:dyDescent="0.25">
      <c r="A52" s="48">
        <v>50</v>
      </c>
      <c r="B52" s="56" t="s">
        <v>181</v>
      </c>
      <c r="C52" s="48">
        <v>8</v>
      </c>
      <c r="D52" s="48" t="s">
        <v>120</v>
      </c>
      <c r="E52" s="48">
        <v>115</v>
      </c>
      <c r="F52" s="57" t="s">
        <v>442</v>
      </c>
      <c r="G52" s="70" t="str">
        <f t="shared" si="5"/>
        <v>p3room-115</v>
      </c>
      <c r="H52" s="59" t="str">
        <f t="shared" si="6"/>
        <v>(GEN 8)
Religious Awards / Religious Emblem Coordinator</v>
      </c>
      <c r="I52" s="85" t="s">
        <v>297</v>
      </c>
      <c r="J52" s="87" t="s">
        <v>298</v>
      </c>
      <c r="K52" s="46" t="s">
        <v>410</v>
      </c>
      <c r="L52" s="52" t="str">
        <f t="shared" si="7"/>
        <v>(GEN 8) Religious Awards / Religious Emblem Coordinator Instructor: Linda Shepard</v>
      </c>
      <c r="N52" s="5" t="str">
        <f>CONCATENATE(F52," (",B52," ",C52,")")</f>
        <v>Religious Awards / Religious Emblem Coordinator (GEN 8)</v>
      </c>
    </row>
    <row r="53" spans="1:15" ht="60" x14ac:dyDescent="0.25">
      <c r="A53" s="48">
        <v>51</v>
      </c>
      <c r="B53" s="56" t="s">
        <v>181</v>
      </c>
      <c r="C53" s="48">
        <v>9</v>
      </c>
      <c r="D53" s="48" t="s">
        <v>122</v>
      </c>
      <c r="E53" s="48">
        <v>117</v>
      </c>
      <c r="F53" s="57" t="s">
        <v>191</v>
      </c>
      <c r="G53" s="70" t="str">
        <f t="shared" si="5"/>
        <v>p4room-117</v>
      </c>
      <c r="H53" s="59" t="str">
        <f t="shared" si="6"/>
        <v>(GEN 9)
Outdoor Ethics Awareness</v>
      </c>
      <c r="I53" s="85" t="s">
        <v>273</v>
      </c>
      <c r="J53" s="90" t="s">
        <v>274</v>
      </c>
      <c r="K53" s="46" t="s">
        <v>192</v>
      </c>
      <c r="L53" s="52" t="str">
        <f t="shared" si="7"/>
        <v>(GEN 9) Outdoor Ethics Awareness Instructor: Hunter Piper</v>
      </c>
      <c r="N53" s="5" t="str">
        <f>CONCATENATE(F53," (",B53," ",C53,")")</f>
        <v>Outdoor Ethics Awareness (GEN 9)</v>
      </c>
    </row>
    <row r="54" spans="1:15" ht="60" x14ac:dyDescent="0.25">
      <c r="A54" s="48">
        <v>52</v>
      </c>
      <c r="B54" s="56" t="s">
        <v>181</v>
      </c>
      <c r="C54" s="48">
        <v>10</v>
      </c>
      <c r="D54" s="48" t="s">
        <v>116</v>
      </c>
      <c r="E54" s="48">
        <v>117</v>
      </c>
      <c r="F54" s="57" t="s">
        <v>483</v>
      </c>
      <c r="G54" s="70" t="str">
        <f t="shared" ref="G54:G77" si="9">IF(AND(D54="",E54=""),"",CONCATENATE(D54,"room-",E54))</f>
        <v>p1room-117</v>
      </c>
      <c r="H54" s="59" t="str">
        <f t="shared" ref="H54:H77" si="10">CONCATENATE("(",B54," ",C54,")",CHAR(10),F54)</f>
        <v>(GEN 10)
Charter Organization Representative
(Two periods)</v>
      </c>
      <c r="I54" s="84" t="s">
        <v>193</v>
      </c>
      <c r="J54" s="90" t="s">
        <v>194</v>
      </c>
      <c r="K54" s="46" t="s">
        <v>195</v>
      </c>
      <c r="L54" s="52" t="str">
        <f t="shared" ref="L54:L77" si="11">CONCATENATE("(",B54," ",C54,")"," ",F54," ","Instructor: ",I54)</f>
        <v>(GEN 10) Charter Organization Representative
(Two periods) Instructor: Bernie Kilcoyne</v>
      </c>
      <c r="N54" s="5" t="str">
        <f>CONCATENATE(F54," (",B54," ",C54,")")</f>
        <v>Charter Organization Representative
(Two periods) (GEN 10)</v>
      </c>
      <c r="O54" s="6"/>
    </row>
    <row r="55" spans="1:15" ht="45" x14ac:dyDescent="0.25">
      <c r="A55" s="48">
        <v>53</v>
      </c>
      <c r="B55" s="56" t="s">
        <v>181</v>
      </c>
      <c r="C55" s="48">
        <v>10</v>
      </c>
      <c r="D55" s="48" t="s">
        <v>118</v>
      </c>
      <c r="E55" s="48">
        <v>117</v>
      </c>
      <c r="F55" s="57" t="s">
        <v>196</v>
      </c>
      <c r="G55" s="70" t="str">
        <f t="shared" si="9"/>
        <v>p2room-117</v>
      </c>
      <c r="H55" s="59" t="str">
        <f t="shared" si="10"/>
        <v>(GEN 10)
Charter Organization Representative
(continued)</v>
      </c>
      <c r="I55" s="84" t="s">
        <v>193</v>
      </c>
      <c r="J55" s="90" t="s">
        <v>194</v>
      </c>
      <c r="K55" s="46"/>
      <c r="L55" s="52" t="str">
        <f t="shared" si="11"/>
        <v>(GEN 10) Charter Organization Representative
(continued) Instructor: Bernie Kilcoyne</v>
      </c>
      <c r="N55" s="5" t="str">
        <f>CONCATENATE(F55," (",B55," ",C55,")")</f>
        <v>Charter Organization Representative
(continued) (GEN 10)</v>
      </c>
    </row>
    <row r="56" spans="1:15" ht="45" x14ac:dyDescent="0.25">
      <c r="A56" s="48">
        <v>56</v>
      </c>
      <c r="B56" s="56" t="s">
        <v>181</v>
      </c>
      <c r="C56" s="48">
        <v>11</v>
      </c>
      <c r="D56" s="48"/>
      <c r="E56" s="48" t="s">
        <v>313</v>
      </c>
      <c r="F56" s="57" t="s">
        <v>57</v>
      </c>
      <c r="G56" s="70" t="str">
        <f t="shared" si="9"/>
        <v>room-x</v>
      </c>
      <c r="H56" s="59" t="str">
        <f t="shared" si="10"/>
        <v>(GEN 11)
Volunteering in your Community</v>
      </c>
      <c r="I56" s="78"/>
      <c r="J56" s="78"/>
      <c r="K56" s="46" t="s">
        <v>197</v>
      </c>
      <c r="L56" s="52" t="str">
        <f t="shared" si="11"/>
        <v xml:space="preserve">(GEN 11) Volunteering in your Community Instructor: </v>
      </c>
    </row>
    <row r="57" spans="1:15" ht="45" x14ac:dyDescent="0.25">
      <c r="A57" s="48">
        <v>55</v>
      </c>
      <c r="B57" s="56" t="s">
        <v>181</v>
      </c>
      <c r="C57" s="48">
        <v>12</v>
      </c>
      <c r="D57" s="48" t="s">
        <v>122</v>
      </c>
      <c r="E57" s="48">
        <v>113</v>
      </c>
      <c r="F57" s="57" t="s">
        <v>484</v>
      </c>
      <c r="G57" s="70" t="str">
        <f t="shared" si="9"/>
        <v>p4room-113</v>
      </c>
      <c r="H57" s="59" t="str">
        <f t="shared" si="10"/>
        <v>(GEN 12)
Youth Protection Training
(Two periods)</v>
      </c>
      <c r="I57" s="84" t="s">
        <v>198</v>
      </c>
      <c r="J57" s="90" t="s">
        <v>199</v>
      </c>
      <c r="K57" s="46" t="s">
        <v>411</v>
      </c>
      <c r="L57" s="52" t="str">
        <f t="shared" si="11"/>
        <v>(GEN 12) Youth Protection Training
(Two periods) Instructor: Todd Oishi</v>
      </c>
      <c r="N57" s="5" t="str">
        <f>CONCATENATE(F57," (",B57," ",C57,")")</f>
        <v>Youth Protection Training
(Two periods) (GEN 12)</v>
      </c>
    </row>
    <row r="58" spans="1:15" ht="45" x14ac:dyDescent="0.25">
      <c r="A58" s="48">
        <v>56</v>
      </c>
      <c r="B58" s="56" t="s">
        <v>181</v>
      </c>
      <c r="C58" s="48">
        <v>12</v>
      </c>
      <c r="D58" s="48" t="s">
        <v>127</v>
      </c>
      <c r="E58" s="48">
        <v>113</v>
      </c>
      <c r="F58" s="57" t="s">
        <v>485</v>
      </c>
      <c r="G58" s="70" t="str">
        <f t="shared" si="9"/>
        <v>p5room-113</v>
      </c>
      <c r="H58" s="59" t="str">
        <f t="shared" si="10"/>
        <v>(GEN 12)
Youth Protection Training
(continued)</v>
      </c>
      <c r="I58" s="84" t="s">
        <v>198</v>
      </c>
      <c r="J58" s="90" t="s">
        <v>199</v>
      </c>
      <c r="K58" s="46"/>
      <c r="L58" s="52" t="str">
        <f t="shared" si="11"/>
        <v>(GEN 12) Youth Protection Training
(continued) Instructor: Todd Oishi</v>
      </c>
      <c r="N58" s="5" t="str">
        <f>CONCATENATE(F58," (",B58," ",C58,")")</f>
        <v>Youth Protection Training
(continued) (GEN 12)</v>
      </c>
    </row>
    <row r="59" spans="1:15" ht="60" x14ac:dyDescent="0.25">
      <c r="A59" s="48">
        <v>57</v>
      </c>
      <c r="B59" s="56" t="s">
        <v>181</v>
      </c>
      <c r="C59" s="48">
        <v>13</v>
      </c>
      <c r="D59" s="48"/>
      <c r="E59" s="48" t="s">
        <v>313</v>
      </c>
      <c r="F59" s="57" t="s">
        <v>200</v>
      </c>
      <c r="G59" s="70" t="str">
        <f t="shared" si="9"/>
        <v>room-x</v>
      </c>
      <c r="H59" s="59" t="str">
        <f t="shared" si="10"/>
        <v>(GEN 13)
Northern Tier Adventure</v>
      </c>
      <c r="I59" s="78"/>
      <c r="J59" s="79"/>
      <c r="K59" s="46" t="s">
        <v>202</v>
      </c>
      <c r="L59" s="52" t="str">
        <f t="shared" si="11"/>
        <v xml:space="preserve">(GEN 13) Northern Tier Adventure Instructor: </v>
      </c>
    </row>
    <row r="60" spans="1:15" ht="60" x14ac:dyDescent="0.25">
      <c r="A60" s="48">
        <v>58</v>
      </c>
      <c r="B60" s="56" t="s">
        <v>181</v>
      </c>
      <c r="C60" s="48">
        <v>14</v>
      </c>
      <c r="D60" s="48" t="s">
        <v>127</v>
      </c>
      <c r="E60" s="48">
        <v>117</v>
      </c>
      <c r="F60" s="57" t="s">
        <v>203</v>
      </c>
      <c r="G60" s="70" t="str">
        <f t="shared" si="9"/>
        <v>p5room-117</v>
      </c>
      <c r="H60" s="59" t="str">
        <f t="shared" si="10"/>
        <v>(GEN 14)
Philmont Training Center &amp; High Adventure Base</v>
      </c>
      <c r="I60" s="84" t="s">
        <v>502</v>
      </c>
      <c r="J60" s="87" t="s">
        <v>503</v>
      </c>
      <c r="K60" s="46" t="s">
        <v>204</v>
      </c>
      <c r="L60" s="52" t="str">
        <f t="shared" si="11"/>
        <v>(GEN 14) Philmont Training Center &amp; High Adventure Base Instructor: Valerie Venegas
Vince Fraumeni</v>
      </c>
      <c r="N60" s="5" t="str">
        <f>CONCATENATE(F60," (",B60," ",C60,")")</f>
        <v>Philmont Training Center &amp; High Adventure Base (GEN 14)</v>
      </c>
    </row>
    <row r="61" spans="1:15" ht="30" x14ac:dyDescent="0.25">
      <c r="A61" s="48">
        <v>59</v>
      </c>
      <c r="B61" s="56" t="s">
        <v>181</v>
      </c>
      <c r="C61" s="48">
        <v>15</v>
      </c>
      <c r="D61" s="48" t="s">
        <v>116</v>
      </c>
      <c r="E61" s="48" t="s">
        <v>544</v>
      </c>
      <c r="F61" s="95" t="s">
        <v>533</v>
      </c>
      <c r="G61" s="70" t="str">
        <f t="shared" si="9"/>
        <v>p1room-Outside</v>
      </c>
      <c r="H61" s="59" t="str">
        <f t="shared" si="10"/>
        <v>(GEN 15)
Fishing Basics</v>
      </c>
      <c r="I61" s="97" t="s">
        <v>534</v>
      </c>
      <c r="J61" s="96" t="s">
        <v>535</v>
      </c>
      <c r="K61" s="6" t="s">
        <v>536</v>
      </c>
      <c r="L61" s="52" t="str">
        <f t="shared" si="11"/>
        <v>(GEN 15) Fishing Basics Instructor: Charles Villafana</v>
      </c>
    </row>
    <row r="62" spans="1:15" ht="75" x14ac:dyDescent="0.25">
      <c r="A62" s="48">
        <v>60</v>
      </c>
      <c r="B62" s="56" t="s">
        <v>181</v>
      </c>
      <c r="C62" s="48">
        <v>16</v>
      </c>
      <c r="D62" s="48" t="s">
        <v>120</v>
      </c>
      <c r="E62" s="48">
        <v>118</v>
      </c>
      <c r="F62" s="57" t="s">
        <v>205</v>
      </c>
      <c r="G62" s="70" t="str">
        <f t="shared" si="9"/>
        <v>p3room-118</v>
      </c>
      <c r="H62" s="59" t="str">
        <f t="shared" si="10"/>
        <v>(GEN 16)
Earn your Alumni Award Knot!</v>
      </c>
      <c r="I62" s="84" t="s">
        <v>541</v>
      </c>
      <c r="J62" s="87" t="s">
        <v>542</v>
      </c>
      <c r="K62" s="46" t="s">
        <v>206</v>
      </c>
      <c r="L62" s="52" t="str">
        <f t="shared" si="11"/>
        <v>(GEN 16) Earn your Alumni Award Knot! Instructor: Hunter Piper
Justin Underwood</v>
      </c>
    </row>
    <row r="63" spans="1:15" ht="45" x14ac:dyDescent="0.25">
      <c r="A63" s="48">
        <v>61</v>
      </c>
      <c r="B63" s="56" t="s">
        <v>181</v>
      </c>
      <c r="C63" s="48">
        <v>17</v>
      </c>
      <c r="D63" s="48"/>
      <c r="E63" s="48" t="s">
        <v>313</v>
      </c>
      <c r="F63" s="57" t="s">
        <v>207</v>
      </c>
      <c r="G63" s="70" t="str">
        <f t="shared" si="9"/>
        <v>room-x</v>
      </c>
      <c r="H63" s="59" t="str">
        <f t="shared" si="10"/>
        <v>(GEN 17)
OA Lodgemaster Basic Training
(2 periods)</v>
      </c>
      <c r="I63" s="78"/>
      <c r="J63" s="79"/>
      <c r="K63" s="46"/>
      <c r="L63" s="52" t="str">
        <f t="shared" si="11"/>
        <v xml:space="preserve">(GEN 17) OA Lodgemaster Basic Training
(2 periods) Instructor: </v>
      </c>
    </row>
    <row r="64" spans="1:15" ht="45" x14ac:dyDescent="0.25">
      <c r="A64" s="48">
        <v>62</v>
      </c>
      <c r="B64" s="56" t="s">
        <v>181</v>
      </c>
      <c r="C64" s="48">
        <v>17</v>
      </c>
      <c r="D64" s="48"/>
      <c r="E64" s="48" t="s">
        <v>313</v>
      </c>
      <c r="F64" s="57" t="s">
        <v>208</v>
      </c>
      <c r="G64" s="70" t="str">
        <f t="shared" si="9"/>
        <v>room-x</v>
      </c>
      <c r="H64" s="59" t="str">
        <f t="shared" si="10"/>
        <v>(GEN 17)
OA Lodgemaster Basic Training
(continued)</v>
      </c>
      <c r="I64" s="78"/>
      <c r="J64" s="79"/>
      <c r="K64" s="46"/>
      <c r="L64" s="52" t="str">
        <f t="shared" si="11"/>
        <v xml:space="preserve">(GEN 17) OA Lodgemaster Basic Training
(continued) Instructor: </v>
      </c>
    </row>
    <row r="65" spans="1:14" ht="60" x14ac:dyDescent="0.25">
      <c r="A65" s="48">
        <v>63</v>
      </c>
      <c r="B65" s="56" t="s">
        <v>181</v>
      </c>
      <c r="C65" s="48">
        <v>18</v>
      </c>
      <c r="D65" s="48" t="s">
        <v>499</v>
      </c>
      <c r="E65" s="48" t="s">
        <v>311</v>
      </c>
      <c r="F65" s="56" t="s">
        <v>209</v>
      </c>
      <c r="G65" s="70" t="str">
        <f t="shared" si="9"/>
        <v>*room-r</v>
      </c>
      <c r="H65" s="59" t="str">
        <f t="shared" si="10"/>
        <v>(GEN 18)
Flag Etiquette</v>
      </c>
      <c r="I65" s="57" t="s">
        <v>279</v>
      </c>
      <c r="J65" s="57" t="s">
        <v>280</v>
      </c>
      <c r="K65" s="46" t="s">
        <v>210</v>
      </c>
      <c r="L65" s="52" t="str">
        <f t="shared" si="11"/>
        <v xml:space="preserve">(GEN 18) Flag Etiquette Instructor: Colleen Metzger </v>
      </c>
    </row>
    <row r="66" spans="1:14" ht="75" x14ac:dyDescent="0.25">
      <c r="A66" s="48">
        <v>64</v>
      </c>
      <c r="B66" s="56" t="s">
        <v>181</v>
      </c>
      <c r="C66" s="48">
        <v>20</v>
      </c>
      <c r="D66" s="48" t="s">
        <v>122</v>
      </c>
      <c r="E66" s="48">
        <v>118</v>
      </c>
      <c r="F66" s="57" t="s">
        <v>212</v>
      </c>
      <c r="G66" s="70" t="str">
        <f t="shared" si="9"/>
        <v>p4room-118</v>
      </c>
      <c r="H66" s="59" t="str">
        <f t="shared" si="10"/>
        <v>(GEN 20)
How to make Survival Bracelets</v>
      </c>
      <c r="I66" s="84" t="s">
        <v>213</v>
      </c>
      <c r="J66" s="86" t="s">
        <v>214</v>
      </c>
      <c r="K66" s="46" t="s">
        <v>417</v>
      </c>
      <c r="L66" s="52" t="str">
        <f t="shared" si="11"/>
        <v>(GEN 20) How to make Survival Bracelets Instructor: Kathy Hight</v>
      </c>
      <c r="N66" s="5" t="str">
        <f t="shared" ref="N66:N72" si="12">CONCATENATE(F66," (",B66," ",C66,")")</f>
        <v>How to make Survival Bracelets (GEN 20)</v>
      </c>
    </row>
    <row r="67" spans="1:14" ht="60" x14ac:dyDescent="0.25">
      <c r="A67" s="48">
        <v>65</v>
      </c>
      <c r="B67" s="56" t="s">
        <v>181</v>
      </c>
      <c r="C67" s="48">
        <v>21</v>
      </c>
      <c r="D67" s="48" t="s">
        <v>499</v>
      </c>
      <c r="E67" s="48" t="s">
        <v>499</v>
      </c>
      <c r="F67" s="57" t="s">
        <v>215</v>
      </c>
      <c r="G67" s="70" t="str">
        <f t="shared" si="9"/>
        <v>*room-*</v>
      </c>
      <c r="H67" s="59" t="str">
        <f t="shared" si="10"/>
        <v>(GEN 21)
New Member Coordinator</v>
      </c>
      <c r="I67" s="57" t="s">
        <v>440</v>
      </c>
      <c r="J67" s="57" t="s">
        <v>441</v>
      </c>
      <c r="K67" s="46" t="s">
        <v>412</v>
      </c>
      <c r="L67" s="52" t="str">
        <f t="shared" si="11"/>
        <v>(GEN 21) New Member Coordinator Instructor: Charlie Wilson</v>
      </c>
      <c r="N67" s="5" t="str">
        <f t="shared" si="12"/>
        <v>New Member Coordinator (GEN 21)</v>
      </c>
    </row>
    <row r="68" spans="1:14" ht="45" x14ac:dyDescent="0.25">
      <c r="A68" s="48">
        <v>66</v>
      </c>
      <c r="B68" s="56" t="s">
        <v>181</v>
      </c>
      <c r="C68" s="48">
        <v>22</v>
      </c>
      <c r="D68" s="48" t="s">
        <v>122</v>
      </c>
      <c r="E68" s="48">
        <v>123</v>
      </c>
      <c r="F68" s="57" t="s">
        <v>529</v>
      </c>
      <c r="G68" s="70" t="str">
        <f t="shared" si="9"/>
        <v>p4room-123</v>
      </c>
      <c r="H68" s="59" t="str">
        <f t="shared" si="10"/>
        <v>(GEN 22)
Trek Safety – Preparation, First Aid, and Reporting</v>
      </c>
      <c r="I68" s="57" t="s">
        <v>287</v>
      </c>
      <c r="J68" s="87" t="s">
        <v>288</v>
      </c>
      <c r="K68" s="46" t="s">
        <v>413</v>
      </c>
      <c r="L68" s="52" t="str">
        <f t="shared" si="11"/>
        <v>(GEN 22) Trek Safety – Preparation, First Aid, and Reporting Instructor: Dan Newkirk</v>
      </c>
      <c r="N68" s="5" t="str">
        <f t="shared" si="12"/>
        <v>Trek Safety – Preparation, First Aid, and Reporting (GEN 22)</v>
      </c>
    </row>
    <row r="69" spans="1:14" ht="45" x14ac:dyDescent="0.25">
      <c r="A69" s="48">
        <v>67</v>
      </c>
      <c r="B69" s="56" t="s">
        <v>181</v>
      </c>
      <c r="C69" s="48">
        <v>23</v>
      </c>
      <c r="D69" s="48" t="s">
        <v>116</v>
      </c>
      <c r="E69" s="48">
        <v>113</v>
      </c>
      <c r="F69" s="57" t="s">
        <v>256</v>
      </c>
      <c r="G69" s="70" t="str">
        <f t="shared" si="9"/>
        <v>p1room-113</v>
      </c>
      <c r="H69" s="59" t="str">
        <f t="shared" si="10"/>
        <v>(GEN 23)
Understand ADD/ADHD &amp; Special Needs Scouting</v>
      </c>
      <c r="I69" s="84" t="s">
        <v>300</v>
      </c>
      <c r="J69" s="87" t="s">
        <v>423</v>
      </c>
      <c r="K69" s="46" t="s">
        <v>258</v>
      </c>
      <c r="L69" s="52" t="str">
        <f t="shared" si="11"/>
        <v>(GEN 23) Understand ADD/ADHD &amp; Special Needs Scouting Instructor: Elizabeth Morgan</v>
      </c>
      <c r="N69" s="5" t="str">
        <f t="shared" si="12"/>
        <v>Understand ADD/ADHD &amp; Special Needs Scouting (GEN 23)</v>
      </c>
    </row>
    <row r="70" spans="1:14" ht="45" x14ac:dyDescent="0.25">
      <c r="A70" s="48">
        <v>68</v>
      </c>
      <c r="B70" s="56" t="s">
        <v>181</v>
      </c>
      <c r="C70" s="48">
        <v>24</v>
      </c>
      <c r="D70" s="48" t="s">
        <v>120</v>
      </c>
      <c r="E70" s="48">
        <v>122</v>
      </c>
      <c r="F70" s="57" t="s">
        <v>259</v>
      </c>
      <c r="G70" s="70" t="str">
        <f t="shared" si="9"/>
        <v>p3room-122</v>
      </c>
      <c r="H70" s="59" t="str">
        <f t="shared" si="10"/>
        <v>(GEN 24)
Risk Management (Safety &amp; Health)</v>
      </c>
      <c r="I70" s="57" t="s">
        <v>287</v>
      </c>
      <c r="J70" s="87" t="s">
        <v>288</v>
      </c>
      <c r="K70" s="46" t="s">
        <v>414</v>
      </c>
      <c r="L70" s="52" t="str">
        <f t="shared" si="11"/>
        <v>(GEN 24) Risk Management (Safety &amp; Health) Instructor: Dan Newkirk</v>
      </c>
      <c r="N70" s="5" t="str">
        <f t="shared" si="12"/>
        <v>Risk Management (Safety &amp; Health) (GEN 24)</v>
      </c>
    </row>
    <row r="71" spans="1:14" ht="30" x14ac:dyDescent="0.25">
      <c r="A71" s="48">
        <v>69</v>
      </c>
      <c r="B71" s="56" t="s">
        <v>181</v>
      </c>
      <c r="C71" s="48">
        <v>25</v>
      </c>
      <c r="D71" s="48" t="s">
        <v>499</v>
      </c>
      <c r="E71" s="48" t="s">
        <v>499</v>
      </c>
      <c r="F71" s="57"/>
      <c r="G71" s="70" t="str">
        <f t="shared" si="9"/>
        <v>*room-*</v>
      </c>
      <c r="H71" s="59" t="str">
        <f t="shared" si="10"/>
        <v xml:space="preserve">(GEN 25)
</v>
      </c>
      <c r="I71" s="57" t="s">
        <v>438</v>
      </c>
      <c r="J71" s="57"/>
      <c r="K71" s="46"/>
      <c r="L71" s="52" t="str">
        <f t="shared" si="11"/>
        <v>(GEN 25)  Instructor: Instructor TBD</v>
      </c>
      <c r="N71" s="5" t="str">
        <f t="shared" si="12"/>
        <v xml:space="preserve"> (GEN 25)</v>
      </c>
    </row>
    <row r="72" spans="1:14" ht="75" x14ac:dyDescent="0.25">
      <c r="A72" s="48">
        <v>70</v>
      </c>
      <c r="B72" s="56" t="s">
        <v>181</v>
      </c>
      <c r="C72" s="48">
        <v>27</v>
      </c>
      <c r="D72" s="48" t="s">
        <v>120</v>
      </c>
      <c r="E72" s="48">
        <v>113</v>
      </c>
      <c r="F72" s="57" t="s">
        <v>293</v>
      </c>
      <c r="G72" s="70" t="str">
        <f t="shared" si="9"/>
        <v>p3room-113</v>
      </c>
      <c r="H72" s="59" t="str">
        <f t="shared" si="10"/>
        <v>(GEN 27)
New Parent Onboarding &amp; Orientation</v>
      </c>
      <c r="I72" s="84" t="s">
        <v>527</v>
      </c>
      <c r="J72" s="87" t="s">
        <v>528</v>
      </c>
      <c r="K72" s="46" t="s">
        <v>415</v>
      </c>
      <c r="L72" s="52" t="str">
        <f t="shared" si="11"/>
        <v>(GEN 27) New Parent Onboarding &amp; Orientation Instructor: Moni Cruz</v>
      </c>
      <c r="N72" s="5" t="str">
        <f t="shared" si="12"/>
        <v>New Parent Onboarding &amp; Orientation (GEN 27)</v>
      </c>
    </row>
    <row r="73" spans="1:14" ht="30" x14ac:dyDescent="0.25">
      <c r="A73" s="48">
        <v>71</v>
      </c>
      <c r="B73" s="56" t="s">
        <v>181</v>
      </c>
      <c r="C73" s="48">
        <v>28</v>
      </c>
      <c r="D73" s="48"/>
      <c r="E73" s="48" t="s">
        <v>313</v>
      </c>
      <c r="F73" s="57" t="s">
        <v>294</v>
      </c>
      <c r="G73" s="70" t="str">
        <f t="shared" si="9"/>
        <v>room-x</v>
      </c>
      <c r="H73" s="59" t="str">
        <f t="shared" si="10"/>
        <v>(GEN 28)
my.scouting.org for Districts</v>
      </c>
      <c r="I73" s="78" t="s">
        <v>222</v>
      </c>
      <c r="J73" s="78"/>
      <c r="K73" s="46"/>
      <c r="L73" s="52" t="str">
        <f t="shared" si="11"/>
        <v>(GEN 28) my.scouting.org for Districts Instructor: Bob Batman</v>
      </c>
    </row>
    <row r="74" spans="1:14" ht="30" x14ac:dyDescent="0.25">
      <c r="A74" s="48">
        <v>72</v>
      </c>
      <c r="B74" s="56" t="s">
        <v>181</v>
      </c>
      <c r="C74" s="48">
        <v>29</v>
      </c>
      <c r="D74" s="48"/>
      <c r="E74" s="48" t="s">
        <v>313</v>
      </c>
      <c r="F74" s="57" t="s">
        <v>307</v>
      </c>
      <c r="G74" s="70" t="str">
        <f t="shared" si="9"/>
        <v>room-x</v>
      </c>
      <c r="H74" s="59" t="str">
        <f t="shared" si="10"/>
        <v>(GEN 29)
The Value or Roundtable</v>
      </c>
      <c r="I74" s="78" t="s">
        <v>222</v>
      </c>
      <c r="J74" s="78"/>
      <c r="K74" s="46"/>
      <c r="L74" s="52" t="str">
        <f t="shared" si="11"/>
        <v>(GEN 29) The Value or Roundtable Instructor: Bob Batman</v>
      </c>
    </row>
    <row r="75" spans="1:14" ht="30" x14ac:dyDescent="0.25">
      <c r="A75" s="48">
        <v>73</v>
      </c>
      <c r="B75" s="56" t="s">
        <v>181</v>
      </c>
      <c r="C75" s="48">
        <v>30</v>
      </c>
      <c r="D75" s="48" t="s">
        <v>499</v>
      </c>
      <c r="E75" s="48" t="s">
        <v>499</v>
      </c>
      <c r="F75" s="57" t="s">
        <v>295</v>
      </c>
      <c r="G75" s="70" t="str">
        <f t="shared" si="9"/>
        <v>*room-*</v>
      </c>
      <c r="H75" s="59" t="str">
        <f t="shared" si="10"/>
        <v>(GEN 30)
How to make Woggles / Neckerchief Slides</v>
      </c>
      <c r="I75" s="57" t="s">
        <v>137</v>
      </c>
      <c r="J75" s="57" t="s">
        <v>138</v>
      </c>
      <c r="K75" s="46" t="s">
        <v>416</v>
      </c>
      <c r="L75" s="52" t="str">
        <f t="shared" si="11"/>
        <v>(GEN 30) How to make Woggles / Neckerchief Slides Instructor: Diana Lang</v>
      </c>
      <c r="N75" s="5" t="str">
        <f>CONCATENATE(F75," (",B75," ",C75,")")</f>
        <v>How to make Woggles / Neckerchief Slides (GEN 30)</v>
      </c>
    </row>
    <row r="76" spans="1:14" ht="30" x14ac:dyDescent="0.25">
      <c r="A76" s="48">
        <v>74</v>
      </c>
      <c r="B76" s="56" t="s">
        <v>181</v>
      </c>
      <c r="C76" s="48">
        <v>31</v>
      </c>
      <c r="D76" s="48" t="s">
        <v>120</v>
      </c>
      <c r="E76" s="48" t="s">
        <v>311</v>
      </c>
      <c r="F76" s="57" t="s">
        <v>299</v>
      </c>
      <c r="G76" s="70" t="str">
        <f t="shared" si="9"/>
        <v>p3room-r</v>
      </c>
      <c r="H76" s="59" t="str">
        <f t="shared" si="10"/>
        <v>(GEN 31)
Religious Emblems</v>
      </c>
      <c r="I76" s="94" t="s">
        <v>297</v>
      </c>
      <c r="J76" s="87" t="s">
        <v>298</v>
      </c>
      <c r="K76" s="46"/>
      <c r="L76" s="52" t="str">
        <f t="shared" si="11"/>
        <v>(GEN 31) Religious Emblems Instructor: Linda Shepard</v>
      </c>
    </row>
    <row r="77" spans="1:14" ht="60" x14ac:dyDescent="0.25">
      <c r="A77" s="48">
        <v>75</v>
      </c>
      <c r="B77" s="56" t="s">
        <v>181</v>
      </c>
      <c r="C77" s="48">
        <v>32</v>
      </c>
      <c r="D77" s="48" t="s">
        <v>118</v>
      </c>
      <c r="E77" s="48">
        <v>115</v>
      </c>
      <c r="F77" s="57" t="s">
        <v>302</v>
      </c>
      <c r="G77" s="70" t="str">
        <f t="shared" si="9"/>
        <v>p2room-115</v>
      </c>
      <c r="H77" s="59" t="str">
        <f t="shared" si="10"/>
        <v>(GEN 32)
Adult Awards</v>
      </c>
      <c r="I77" s="84" t="s">
        <v>306</v>
      </c>
      <c r="J77" s="87" t="s">
        <v>428</v>
      </c>
      <c r="K77" s="46" t="s">
        <v>418</v>
      </c>
      <c r="L77" s="52" t="str">
        <f t="shared" si="11"/>
        <v>(GEN 32) Adult Awards Instructor: Karen Writer</v>
      </c>
      <c r="N77" s="5" t="str">
        <f>CONCATENATE(F77," (",B77," ",C77,")")</f>
        <v>Adult Awards (GEN 32)</v>
      </c>
    </row>
    <row r="78" spans="1:14" ht="60" x14ac:dyDescent="0.25">
      <c r="A78" s="48">
        <v>76</v>
      </c>
      <c r="B78" s="56" t="s">
        <v>181</v>
      </c>
      <c r="C78" s="48">
        <v>33</v>
      </c>
      <c r="D78" s="48" t="s">
        <v>118</v>
      </c>
      <c r="E78" s="48">
        <v>114</v>
      </c>
      <c r="F78" s="57" t="s">
        <v>386</v>
      </c>
      <c r="G78" s="70" t="str">
        <f>IF(AND(D78="",E78=""),"",CONCATENATE(D78,"room-",E78))</f>
        <v>p2room-114</v>
      </c>
      <c r="H78" s="59" t="str">
        <f>CONCATENATE("(",B78," ",C78,")",CHAR(10),F78)</f>
        <v>(GEN 33)
Product Sales - Best Practices</v>
      </c>
      <c r="I78" s="84" t="s">
        <v>384</v>
      </c>
      <c r="J78" s="87" t="s">
        <v>383</v>
      </c>
      <c r="K78" s="46" t="s">
        <v>385</v>
      </c>
      <c r="L78" s="52" t="str">
        <f>CONCATENATE("(",B78," ",C78,")"," ",F78," ","Instructor: ",I78)</f>
        <v>(GEN 33) Product Sales - Best Practices Instructor: Randall Aldrich</v>
      </c>
      <c r="N78" s="5" t="str">
        <f>CONCATENATE(F78," (",B78," ",C78,")")</f>
        <v>Product Sales - Best Practices (GEN 33)</v>
      </c>
    </row>
    <row r="79" spans="1:14" ht="30" x14ac:dyDescent="0.25">
      <c r="A79" s="48">
        <v>77</v>
      </c>
      <c r="B79" s="56" t="s">
        <v>181</v>
      </c>
      <c r="C79" s="48">
        <v>34</v>
      </c>
      <c r="D79" s="48" t="s">
        <v>120</v>
      </c>
      <c r="E79" s="48">
        <v>114</v>
      </c>
      <c r="F79" s="57" t="s">
        <v>446</v>
      </c>
      <c r="G79" s="70" t="str">
        <f>IF(AND(D79="",E79=""),"",CONCATENATE(D79,"room-",E79))</f>
        <v>p3room-114</v>
      </c>
      <c r="H79" s="59" t="str">
        <f>CONCATENATE("(",B79," ",C79,")",CHAR(10),F79)</f>
        <v>(GEN 34)
Building Pack/Troop Relationships</v>
      </c>
      <c r="I79" s="84" t="s">
        <v>384</v>
      </c>
      <c r="J79" s="87" t="s">
        <v>383</v>
      </c>
      <c r="K79" s="46" t="s">
        <v>447</v>
      </c>
      <c r="L79" s="52" t="str">
        <f>CONCATENATE("(",B79," ",C79,")"," ",F79," ","Instructor: ",I79)</f>
        <v>(GEN 34) Building Pack/Troop Relationships Instructor: Randall Aldrich</v>
      </c>
      <c r="N79" s="5" t="str">
        <f>CONCATENATE(F79," (",B79," ",C79,")")</f>
        <v>Building Pack/Troop Relationships (GEN 34)</v>
      </c>
    </row>
    <row r="80" spans="1:14" ht="45" x14ac:dyDescent="0.25">
      <c r="A80" s="48">
        <v>78</v>
      </c>
      <c r="B80" s="56" t="s">
        <v>181</v>
      </c>
      <c r="C80" s="48">
        <v>35</v>
      </c>
      <c r="D80" s="48" t="s">
        <v>499</v>
      </c>
      <c r="E80" s="48" t="s">
        <v>499</v>
      </c>
      <c r="F80" s="57" t="s">
        <v>474</v>
      </c>
      <c r="G80" s="70" t="str">
        <f>IF(AND(D80="",E80=""),"",CONCATENATE(D80,"room-",E80))</f>
        <v>*room-*</v>
      </c>
      <c r="H80" s="59" t="str">
        <f>CONCATENATE("(",B80," ",C80,")",CHAR(10),F80)</f>
        <v>(GEN 35)
Placeholder</v>
      </c>
      <c r="I80" s="57" t="s">
        <v>438</v>
      </c>
      <c r="J80" s="57"/>
      <c r="K80" s="46" t="s">
        <v>387</v>
      </c>
      <c r="L80" s="52" t="str">
        <f>CONCATENATE("(",B80," ",C80,")"," ",F80," ","Instructor: ",I80)</f>
        <v>(GEN 35) Placeholder Instructor: Instructor TBD</v>
      </c>
      <c r="N80" s="5" t="str">
        <f>CONCATENATE(F80," (",B80," ",C80,")")</f>
        <v>Placeholder (GEN 35)</v>
      </c>
    </row>
    <row r="81" spans="1:14" ht="45" x14ac:dyDescent="0.25">
      <c r="A81" s="48">
        <v>79</v>
      </c>
      <c r="B81" s="56" t="s">
        <v>171</v>
      </c>
      <c r="C81" s="48">
        <v>1</v>
      </c>
      <c r="D81" s="48"/>
      <c r="E81" s="48" t="s">
        <v>313</v>
      </c>
      <c r="F81" s="57" t="s">
        <v>172</v>
      </c>
      <c r="G81" s="70" t="str">
        <f>IF(AND(D81="",E81=""),"",CONCATENATE(D81,"room-",E81))</f>
        <v>room-x</v>
      </c>
      <c r="H81" s="59" t="str">
        <f>CONCATENATE("(",B81," ",C81,")",CHAR(10),F81)</f>
        <v>(CNCL 1)
Board Member Training
(2 periods)</v>
      </c>
      <c r="I81" s="78"/>
      <c r="J81" s="78"/>
      <c r="K81" s="46" t="s">
        <v>174</v>
      </c>
      <c r="L81" s="52" t="str">
        <f t="shared" ref="L81:L96" si="13">CONCATENATE("(",B81," ",C81,")"," ",F81," ","Instructor: ",I81)</f>
        <v xml:space="preserve">(CNCL 1) Board Member Training
(2 periods) Instructor: </v>
      </c>
    </row>
    <row r="82" spans="1:14" ht="45" x14ac:dyDescent="0.25">
      <c r="A82" s="48">
        <v>80</v>
      </c>
      <c r="B82" s="56" t="s">
        <v>171</v>
      </c>
      <c r="C82" s="48">
        <v>1</v>
      </c>
      <c r="D82" s="48"/>
      <c r="E82" s="48" t="s">
        <v>313</v>
      </c>
      <c r="F82" s="57" t="s">
        <v>175</v>
      </c>
      <c r="G82" s="70" t="str">
        <f>IF(AND(D82="",E82=""),"",CONCATENATE(D82,"room-",E82))</f>
        <v>room-x</v>
      </c>
      <c r="H82" s="59" t="str">
        <f>CONCATENATE("(",B82," ",C82,")",CHAR(10),F82)</f>
        <v>(CNCL 1)
Board Member Training
(continued)</v>
      </c>
      <c r="I82" s="78"/>
      <c r="J82" s="78"/>
      <c r="K82" s="46"/>
      <c r="L82" s="52" t="str">
        <f t="shared" si="13"/>
        <v xml:space="preserve">(CNCL 1) Board Member Training
(continued) Instructor: </v>
      </c>
    </row>
    <row r="83" spans="1:14" ht="60" x14ac:dyDescent="0.25">
      <c r="A83" s="48">
        <v>81</v>
      </c>
      <c r="B83" s="56" t="s">
        <v>171</v>
      </c>
      <c r="C83" s="48">
        <v>2</v>
      </c>
      <c r="D83" s="48" t="s">
        <v>120</v>
      </c>
      <c r="E83" s="48">
        <v>117</v>
      </c>
      <c r="F83" s="57" t="s">
        <v>44</v>
      </c>
      <c r="G83" s="70" t="str">
        <f t="shared" ref="G83:G96" si="14">IF(AND(D83="",E83=""),"",CONCATENATE(D83,"room-",E83))</f>
        <v>p3room-117</v>
      </c>
      <c r="H83" s="59" t="str">
        <f t="shared" ref="H83:H96" si="15">CONCATENATE("(",B83," ",C83,")",CHAR(10),F83)</f>
        <v>(CNCL 2)
Open Session w Council Key 3</v>
      </c>
      <c r="I83" s="84" t="s">
        <v>516</v>
      </c>
      <c r="J83" s="57" t="s">
        <v>517</v>
      </c>
      <c r="K83" s="46" t="s">
        <v>176</v>
      </c>
      <c r="L83" s="52" t="str">
        <f t="shared" si="13"/>
        <v>(CNCL 2) Open Session w Council Key 3 Instructor: Russell Etzehouser
Bill Baker
Steve Bradley</v>
      </c>
      <c r="N83" s="5" t="str">
        <f>CONCATENATE(F83," (",B83," ",C83,")")</f>
        <v>Open Session w Council Key 3 (CNCL 2)</v>
      </c>
    </row>
    <row r="84" spans="1:14" ht="45" x14ac:dyDescent="0.25">
      <c r="A84" s="48">
        <v>82</v>
      </c>
      <c r="B84" s="56" t="s">
        <v>177</v>
      </c>
      <c r="C84" s="48">
        <v>1</v>
      </c>
      <c r="D84" s="48"/>
      <c r="E84" s="48" t="s">
        <v>313</v>
      </c>
      <c r="F84" s="57" t="s">
        <v>178</v>
      </c>
      <c r="G84" s="70" t="str">
        <f t="shared" si="14"/>
        <v>room-x</v>
      </c>
      <c r="H84" s="59" t="str">
        <f t="shared" si="15"/>
        <v>(DIST 1)
RT Comm Basic Training (3 periods)</v>
      </c>
      <c r="I84" s="78"/>
      <c r="J84" s="79"/>
      <c r="K84" s="46" t="s">
        <v>179</v>
      </c>
      <c r="L84" s="52" t="str">
        <f t="shared" si="13"/>
        <v xml:space="preserve">(DIST 1) RT Comm Basic Training (3 periods) Instructor: </v>
      </c>
    </row>
    <row r="85" spans="1:14" ht="30" x14ac:dyDescent="0.25">
      <c r="A85" s="48">
        <v>83</v>
      </c>
      <c r="B85" s="56" t="s">
        <v>177</v>
      </c>
      <c r="C85" s="48">
        <v>1</v>
      </c>
      <c r="D85" s="48"/>
      <c r="E85" s="48" t="s">
        <v>313</v>
      </c>
      <c r="F85" s="57" t="s">
        <v>180</v>
      </c>
      <c r="G85" s="70" t="str">
        <f t="shared" si="14"/>
        <v>room-x</v>
      </c>
      <c r="H85" s="59" t="str">
        <f t="shared" si="15"/>
        <v>(DIST 1)
RT Comm Basic Training (continued)</v>
      </c>
      <c r="I85" s="78"/>
      <c r="J85" s="79"/>
      <c r="K85" s="46"/>
      <c r="L85" s="52" t="str">
        <f t="shared" si="13"/>
        <v xml:space="preserve">(DIST 1) RT Comm Basic Training (continued) Instructor: </v>
      </c>
    </row>
    <row r="86" spans="1:14" ht="30" x14ac:dyDescent="0.25">
      <c r="A86" s="48">
        <v>84</v>
      </c>
      <c r="B86" s="56" t="s">
        <v>177</v>
      </c>
      <c r="C86" s="48">
        <v>1</v>
      </c>
      <c r="D86" s="48"/>
      <c r="E86" s="48" t="s">
        <v>313</v>
      </c>
      <c r="F86" s="57" t="s">
        <v>180</v>
      </c>
      <c r="G86" s="70" t="str">
        <f t="shared" si="14"/>
        <v>room-x</v>
      </c>
      <c r="H86" s="59" t="str">
        <f t="shared" si="15"/>
        <v>(DIST 1)
RT Comm Basic Training (continued)</v>
      </c>
      <c r="I86" s="78"/>
      <c r="J86" s="79"/>
      <c r="K86" s="46"/>
      <c r="L86" s="52" t="str">
        <f t="shared" si="13"/>
        <v xml:space="preserve">(DIST 1) RT Comm Basic Training (continued) Instructor: </v>
      </c>
    </row>
    <row r="87" spans="1:14" ht="45" x14ac:dyDescent="0.25">
      <c r="A87" s="48">
        <v>85</v>
      </c>
      <c r="B87" s="56" t="s">
        <v>102</v>
      </c>
      <c r="C87" s="48">
        <v>1</v>
      </c>
      <c r="D87" s="48" t="s">
        <v>116</v>
      </c>
      <c r="E87" s="48">
        <v>123</v>
      </c>
      <c r="F87" s="56" t="s">
        <v>43</v>
      </c>
      <c r="G87" s="70" t="str">
        <f t="shared" si="14"/>
        <v>p1room-123</v>
      </c>
      <c r="H87" s="59" t="str">
        <f t="shared" si="15"/>
        <v>(HAT 1)
Introduction to HAT</v>
      </c>
      <c r="I87" s="84" t="s">
        <v>520</v>
      </c>
      <c r="J87" s="90" t="s">
        <v>436</v>
      </c>
      <c r="K87" s="46" t="s">
        <v>419</v>
      </c>
      <c r="L87" s="52" t="str">
        <f t="shared" si="13"/>
        <v>(HAT 1) Introduction to HAT Instructor: Dennis Crockett</v>
      </c>
      <c r="N87" s="5" t="str">
        <f t="shared" ref="N87:N96" si="16">CONCATENATE(F87," (",B87," ",C87,")")</f>
        <v>Introduction to HAT (HAT 1)</v>
      </c>
    </row>
    <row r="88" spans="1:14" ht="45" x14ac:dyDescent="0.25">
      <c r="A88" s="48">
        <v>86</v>
      </c>
      <c r="B88" s="56" t="s">
        <v>102</v>
      </c>
      <c r="C88" s="48">
        <v>2</v>
      </c>
      <c r="D88" s="48"/>
      <c r="E88" s="48" t="s">
        <v>313</v>
      </c>
      <c r="F88" s="56" t="s">
        <v>250</v>
      </c>
      <c r="G88" s="70" t="str">
        <f t="shared" si="14"/>
        <v>room-x</v>
      </c>
      <c r="H88" s="59" t="str">
        <f t="shared" si="15"/>
        <v>(HAT 2)
HAT Death Valley High Adventure Cycling</v>
      </c>
      <c r="I88" s="84" t="s">
        <v>520</v>
      </c>
      <c r="J88" s="86" t="s">
        <v>436</v>
      </c>
      <c r="K88" s="46" t="s">
        <v>251</v>
      </c>
      <c r="L88" s="52" t="str">
        <f t="shared" si="13"/>
        <v>(HAT 2) HAT Death Valley High Adventure Cycling Instructor: Dennis Crockett</v>
      </c>
      <c r="N88" s="5" t="str">
        <f t="shared" si="16"/>
        <v>HAT Death Valley High Adventure Cycling (HAT 2)</v>
      </c>
    </row>
    <row r="89" spans="1:14" ht="90" x14ac:dyDescent="0.25">
      <c r="A89" s="48">
        <v>87</v>
      </c>
      <c r="B89" s="56" t="s">
        <v>102</v>
      </c>
      <c r="C89" s="48">
        <v>3</v>
      </c>
      <c r="D89" s="48" t="s">
        <v>118</v>
      </c>
      <c r="E89" s="48">
        <v>123</v>
      </c>
      <c r="F89" s="56" t="s">
        <v>216</v>
      </c>
      <c r="G89" s="70" t="str">
        <f t="shared" si="14"/>
        <v>p2room-123</v>
      </c>
      <c r="H89" s="59" t="str">
        <f t="shared" si="15"/>
        <v>(HAT 3)
HAT Planning A Long-Term Sierra Trek</v>
      </c>
      <c r="I89" s="84" t="s">
        <v>521</v>
      </c>
      <c r="J89" s="86" t="s">
        <v>430</v>
      </c>
      <c r="K89" s="46" t="s">
        <v>217</v>
      </c>
      <c r="L89" s="52" t="str">
        <f t="shared" si="13"/>
        <v>(HAT 3) HAT Planning A Long-Term Sierra Trek Instructor: Pete Kottke
Ward Roveira</v>
      </c>
      <c r="N89" s="5" t="str">
        <f t="shared" si="16"/>
        <v>HAT Planning A Long-Term Sierra Trek (HAT 3)</v>
      </c>
    </row>
    <row r="90" spans="1:14" ht="75" x14ac:dyDescent="0.25">
      <c r="A90" s="48">
        <v>88</v>
      </c>
      <c r="B90" s="56" t="s">
        <v>102</v>
      </c>
      <c r="C90" s="48">
        <v>4</v>
      </c>
      <c r="D90" s="48" t="s">
        <v>120</v>
      </c>
      <c r="E90" s="48">
        <v>123</v>
      </c>
      <c r="F90" s="56" t="s">
        <v>245</v>
      </c>
      <c r="G90" s="70" t="str">
        <f t="shared" si="14"/>
        <v>p3room-123</v>
      </c>
      <c r="H90" s="59" t="str">
        <f t="shared" si="15"/>
        <v>(HAT 4)
HAT Santa Catalina And Channel Islands</v>
      </c>
      <c r="I90" s="84" t="s">
        <v>290</v>
      </c>
      <c r="J90" s="86" t="s">
        <v>429</v>
      </c>
      <c r="K90" s="46" t="s">
        <v>248</v>
      </c>
      <c r="L90" s="52" t="str">
        <f t="shared" si="13"/>
        <v>(HAT 4) HAT Santa Catalina And Channel Islands Instructor: Jeff Bozanic</v>
      </c>
      <c r="N90" s="5" t="str">
        <f t="shared" si="16"/>
        <v>HAT Santa Catalina And Channel Islands (HAT 4)</v>
      </c>
    </row>
    <row r="91" spans="1:14" ht="75" x14ac:dyDescent="0.25">
      <c r="A91" s="48">
        <v>89</v>
      </c>
      <c r="B91" s="56" t="s">
        <v>230</v>
      </c>
      <c r="C91" s="48">
        <v>358</v>
      </c>
      <c r="D91" s="48" t="s">
        <v>127</v>
      </c>
      <c r="E91" s="48">
        <v>126</v>
      </c>
      <c r="F91" s="56" t="s">
        <v>472</v>
      </c>
      <c r="G91" s="70" t="str">
        <f t="shared" si="14"/>
        <v>p5room-126</v>
      </c>
      <c r="H91" s="59" t="str">
        <f t="shared" si="15"/>
        <v>(MCS 358)
Addressing Unit Challenges Through Roundtable</v>
      </c>
      <c r="I91" s="84" t="s">
        <v>222</v>
      </c>
      <c r="J91" s="89" t="s">
        <v>475</v>
      </c>
      <c r="K91" s="46" t="s">
        <v>473</v>
      </c>
      <c r="L91" s="52" t="str">
        <f t="shared" si="13"/>
        <v>(MCS 358) Addressing Unit Challenges Through Roundtable Instructor: Bob Batman</v>
      </c>
      <c r="N91" s="5" t="str">
        <f t="shared" si="16"/>
        <v>Addressing Unit Challenges Through Roundtable (MCS 358)</v>
      </c>
    </row>
    <row r="92" spans="1:14" ht="90" x14ac:dyDescent="0.25">
      <c r="A92" s="48">
        <v>90</v>
      </c>
      <c r="B92" s="56" t="s">
        <v>230</v>
      </c>
      <c r="C92" s="48">
        <v>350</v>
      </c>
      <c r="D92" s="48" t="s">
        <v>122</v>
      </c>
      <c r="E92" s="48">
        <v>126</v>
      </c>
      <c r="F92" s="57" t="s">
        <v>470</v>
      </c>
      <c r="G92" s="70" t="str">
        <f t="shared" si="14"/>
        <v>p4room-126</v>
      </c>
      <c r="H92" s="59" t="str">
        <f t="shared" si="15"/>
        <v>(MCS 350)
Unit and Roundtable Commissioners Working Together</v>
      </c>
      <c r="I92" s="84" t="s">
        <v>222</v>
      </c>
      <c r="J92" s="89" t="s">
        <v>475</v>
      </c>
      <c r="K92" s="46" t="s">
        <v>471</v>
      </c>
      <c r="L92" s="52" t="str">
        <f t="shared" si="13"/>
        <v>(MCS 350) Unit and Roundtable Commissioners Working Together Instructor: Bob Batman</v>
      </c>
      <c r="N92" s="5" t="str">
        <f t="shared" si="16"/>
        <v>Unit and Roundtable Commissioners Working Together (MCS 350)</v>
      </c>
    </row>
    <row r="93" spans="1:14" ht="60" x14ac:dyDescent="0.25">
      <c r="A93" s="48">
        <v>91</v>
      </c>
      <c r="B93" s="56" t="s">
        <v>218</v>
      </c>
      <c r="C93" s="48">
        <v>104</v>
      </c>
      <c r="D93" s="48" t="s">
        <v>116</v>
      </c>
      <c r="E93" s="48">
        <v>124</v>
      </c>
      <c r="F93" s="57" t="s">
        <v>221</v>
      </c>
      <c r="G93" s="70" t="str">
        <f t="shared" si="14"/>
        <v>p1room-124</v>
      </c>
      <c r="H93" s="59" t="str">
        <f t="shared" si="15"/>
        <v>(BCS 104)
Contacting Units</v>
      </c>
      <c r="I93" s="84" t="s">
        <v>448</v>
      </c>
      <c r="J93" s="86" t="s">
        <v>449</v>
      </c>
      <c r="K93" s="46" t="s">
        <v>420</v>
      </c>
      <c r="L93" s="52" t="str">
        <f t="shared" si="13"/>
        <v>(BCS 104) Contacting Units Instructor: Jamie Finnsson</v>
      </c>
      <c r="N93" s="5" t="str">
        <f t="shared" si="16"/>
        <v>Contacting Units (BCS 104)</v>
      </c>
    </row>
    <row r="94" spans="1:14" ht="60" x14ac:dyDescent="0.25">
      <c r="A94" s="48">
        <v>92</v>
      </c>
      <c r="B94" s="56" t="s">
        <v>218</v>
      </c>
      <c r="C94" s="48">
        <v>111</v>
      </c>
      <c r="D94" s="48" t="s">
        <v>118</v>
      </c>
      <c r="E94" s="48">
        <v>124</v>
      </c>
      <c r="F94" s="56" t="s">
        <v>450</v>
      </c>
      <c r="G94" s="70" t="str">
        <f t="shared" si="14"/>
        <v>p2room-124</v>
      </c>
      <c r="H94" s="59" t="str">
        <f t="shared" si="15"/>
        <v>(BCS 111)
Commissioner and S.A.F.E. Scouting</v>
      </c>
      <c r="I94" s="84" t="s">
        <v>225</v>
      </c>
      <c r="J94" s="86" t="s">
        <v>226</v>
      </c>
      <c r="K94" s="46" t="s">
        <v>451</v>
      </c>
      <c r="L94" s="52" t="str">
        <f t="shared" si="13"/>
        <v>(BCS 111) Commissioner and S.A.F.E. Scouting Instructor: John Bouyer</v>
      </c>
      <c r="N94" s="5" t="str">
        <f t="shared" si="16"/>
        <v>Commissioner and S.A.F.E. Scouting (BCS 111)</v>
      </c>
    </row>
    <row r="95" spans="1:14" ht="45" x14ac:dyDescent="0.25">
      <c r="A95" s="48">
        <v>93</v>
      </c>
      <c r="B95" s="56" t="s">
        <v>218</v>
      </c>
      <c r="C95" s="48">
        <v>113</v>
      </c>
      <c r="D95" s="48" t="s">
        <v>120</v>
      </c>
      <c r="E95" s="48">
        <v>124</v>
      </c>
      <c r="F95" s="56" t="s">
        <v>452</v>
      </c>
      <c r="G95" s="70" t="str">
        <f t="shared" si="14"/>
        <v>p3room-124</v>
      </c>
      <c r="H95" s="59" t="str">
        <f t="shared" si="15"/>
        <v>(BCS 113)
Welcoming, Engaging, and Onboarding New Commissioners</v>
      </c>
      <c r="I95" s="84" t="s">
        <v>448</v>
      </c>
      <c r="J95" s="86" t="s">
        <v>449</v>
      </c>
      <c r="K95" s="46" t="s">
        <v>453</v>
      </c>
      <c r="L95" s="52" t="str">
        <f t="shared" si="13"/>
        <v>(BCS 113) Welcoming, Engaging, and Onboarding New Commissioners Instructor: Jamie Finnsson</v>
      </c>
      <c r="N95" s="5" t="str">
        <f t="shared" si="16"/>
        <v>Welcoming, Engaging, and Onboarding New Commissioners (BCS 113)</v>
      </c>
    </row>
    <row r="96" spans="1:14" ht="60" x14ac:dyDescent="0.25">
      <c r="A96" s="48">
        <v>94</v>
      </c>
      <c r="B96" s="56" t="s">
        <v>218</v>
      </c>
      <c r="C96" s="48">
        <v>115</v>
      </c>
      <c r="D96" s="48" t="s">
        <v>122</v>
      </c>
      <c r="E96" s="48">
        <v>124</v>
      </c>
      <c r="F96" s="56" t="s">
        <v>454</v>
      </c>
      <c r="G96" s="70" t="str">
        <f t="shared" si="14"/>
        <v>p4room-124</v>
      </c>
      <c r="H96" s="59" t="str">
        <f t="shared" si="15"/>
        <v>(BCS 115)
Commissioners -- The Single Best Resource</v>
      </c>
      <c r="I96" s="84" t="s">
        <v>225</v>
      </c>
      <c r="J96" s="49" t="s">
        <v>226</v>
      </c>
      <c r="K96" s="46" t="s">
        <v>455</v>
      </c>
      <c r="L96" s="52" t="str">
        <f t="shared" si="13"/>
        <v>(BCS 115) Commissioners -- The Single Best Resource Instructor: John Bouyer</v>
      </c>
      <c r="N96" s="5" t="str">
        <f t="shared" si="16"/>
        <v>Commissioners -- The Single Best Resource (BCS 115)</v>
      </c>
    </row>
    <row r="97" spans="1:14" ht="45" x14ac:dyDescent="0.25">
      <c r="A97" s="48">
        <v>95</v>
      </c>
      <c r="B97" s="56" t="s">
        <v>218</v>
      </c>
      <c r="C97" s="48">
        <v>150</v>
      </c>
      <c r="D97" s="48" t="s">
        <v>120</v>
      </c>
      <c r="E97" s="48">
        <v>126</v>
      </c>
      <c r="F97" s="57" t="s">
        <v>456</v>
      </c>
      <c r="G97" s="70" t="str">
        <f t="shared" ref="G97:G105" si="17">IF(AND(D97="",E97=""),"",CONCATENATE(D97,"room-",E97))</f>
        <v>p3room-126</v>
      </c>
      <c r="H97" s="59" t="str">
        <f t="shared" ref="H97:H105" si="18">CONCATENATE("(",B97," ",C97,")",CHAR(10),F97)</f>
        <v>(BCS 150)
Roundtables in Unit Service</v>
      </c>
      <c r="I97" s="84" t="s">
        <v>488</v>
      </c>
      <c r="J97" s="86" t="s">
        <v>489</v>
      </c>
      <c r="K97" s="46" t="s">
        <v>457</v>
      </c>
      <c r="L97" s="52" t="str">
        <f t="shared" ref="L97:L105" si="19">CONCATENATE("(",B97," ",C97,")"," ",F97," ","Instructor: ",I97)</f>
        <v>(BCS 150) Roundtables in Unit Service Instructor: Jim Shoffit</v>
      </c>
      <c r="N97" s="5" t="str">
        <f t="shared" ref="N97:N105" si="20">CONCATENATE(F97," (",B97," ",C97,")")</f>
        <v>Roundtables in Unit Service (BCS 150)</v>
      </c>
    </row>
    <row r="98" spans="1:14" ht="45" x14ac:dyDescent="0.25">
      <c r="A98" s="48">
        <v>96</v>
      </c>
      <c r="B98" s="56" t="s">
        <v>227</v>
      </c>
      <c r="C98" s="48">
        <v>501</v>
      </c>
      <c r="D98" s="48" t="s">
        <v>116</v>
      </c>
      <c r="E98" s="48">
        <v>125</v>
      </c>
      <c r="F98" s="57" t="s">
        <v>305</v>
      </c>
      <c r="G98" s="70" t="str">
        <f t="shared" si="17"/>
        <v>p1room-125</v>
      </c>
      <c r="H98" s="59" t="str">
        <f t="shared" si="18"/>
        <v>(DCS 501)
Selecting &amp; Limiting Scope of Your Doctoral Project Thesis</v>
      </c>
      <c r="I98" s="84" t="s">
        <v>219</v>
      </c>
      <c r="J98" s="86" t="s">
        <v>220</v>
      </c>
      <c r="K98" s="46" t="s">
        <v>318</v>
      </c>
      <c r="L98" s="52" t="str">
        <f t="shared" si="19"/>
        <v>(DCS 501) Selecting &amp; Limiting Scope of Your Doctoral Project Thesis Instructor: Gary Gray</v>
      </c>
      <c r="N98" s="5" t="str">
        <f t="shared" si="20"/>
        <v>Selecting &amp; Limiting Scope of Your Doctoral Project Thesis (DCS 501)</v>
      </c>
    </row>
    <row r="99" spans="1:14" ht="30" x14ac:dyDescent="0.25">
      <c r="A99" s="48">
        <v>97</v>
      </c>
      <c r="B99" s="56" t="s">
        <v>227</v>
      </c>
      <c r="C99" s="48">
        <v>503</v>
      </c>
      <c r="D99" s="48" t="s">
        <v>118</v>
      </c>
      <c r="E99" s="48">
        <v>125</v>
      </c>
      <c r="F99" s="56" t="s">
        <v>228</v>
      </c>
      <c r="G99" s="70" t="str">
        <f t="shared" si="17"/>
        <v>p2room-125</v>
      </c>
      <c r="H99" s="59" t="str">
        <f t="shared" si="18"/>
        <v>(DCS 503)
Developing Your Project or Thesis</v>
      </c>
      <c r="I99" s="84" t="s">
        <v>219</v>
      </c>
      <c r="J99" s="86" t="s">
        <v>220</v>
      </c>
      <c r="K99" s="46" t="s">
        <v>229</v>
      </c>
      <c r="L99" s="52" t="str">
        <f t="shared" si="19"/>
        <v>(DCS 503) Developing Your Project or Thesis Instructor: Gary Gray</v>
      </c>
      <c r="N99" s="5" t="str">
        <f t="shared" si="20"/>
        <v>Developing Your Project or Thesis (DCS 503)</v>
      </c>
    </row>
    <row r="100" spans="1:14" ht="30" x14ac:dyDescent="0.25">
      <c r="A100" s="48">
        <v>98</v>
      </c>
      <c r="B100" s="56" t="s">
        <v>227</v>
      </c>
      <c r="C100" s="48">
        <v>507</v>
      </c>
      <c r="D100" s="48" t="s">
        <v>120</v>
      </c>
      <c r="E100" s="48">
        <v>125</v>
      </c>
      <c r="F100" s="56" t="s">
        <v>458</v>
      </c>
      <c r="G100" s="70" t="str">
        <f t="shared" si="17"/>
        <v>p3room-125</v>
      </c>
      <c r="H100" s="59" t="str">
        <f t="shared" si="18"/>
        <v>(DCS 507)
Becoming a Project/Thesis Advisor</v>
      </c>
      <c r="I100" s="84" t="s">
        <v>219</v>
      </c>
      <c r="J100" s="86" t="s">
        <v>220</v>
      </c>
      <c r="K100" s="46" t="s">
        <v>459</v>
      </c>
      <c r="L100" s="52" t="str">
        <f t="shared" si="19"/>
        <v>(DCS 507) Becoming a Project/Thesis Advisor Instructor: Gary Gray</v>
      </c>
      <c r="N100" s="5" t="str">
        <f t="shared" si="20"/>
        <v>Becoming a Project/Thesis Advisor (DCS 507)</v>
      </c>
    </row>
    <row r="101" spans="1:14" ht="60" x14ac:dyDescent="0.25">
      <c r="A101" s="48">
        <v>99</v>
      </c>
      <c r="B101" s="56" t="s">
        <v>227</v>
      </c>
      <c r="C101" s="48">
        <v>506</v>
      </c>
      <c r="D101" s="48" t="s">
        <v>122</v>
      </c>
      <c r="E101" s="48">
        <v>125</v>
      </c>
      <c r="F101" s="56" t="s">
        <v>460</v>
      </c>
      <c r="G101" s="70" t="str">
        <f t="shared" si="17"/>
        <v>p4room-125</v>
      </c>
      <c r="H101" s="59" t="str">
        <f t="shared" si="18"/>
        <v>(DCS 506)
Coaching Commissioners</v>
      </c>
      <c r="I101" s="84" t="s">
        <v>488</v>
      </c>
      <c r="J101" s="86" t="s">
        <v>489</v>
      </c>
      <c r="K101" s="46" t="s">
        <v>461</v>
      </c>
      <c r="L101" s="52" t="str">
        <f t="shared" si="19"/>
        <v>(DCS 506) Coaching Commissioners Instructor: Jim Shoffit</v>
      </c>
      <c r="N101" s="5" t="str">
        <f t="shared" si="20"/>
        <v>Coaching Commissioners (DCS 506)</v>
      </c>
    </row>
    <row r="102" spans="1:14" ht="45" x14ac:dyDescent="0.25">
      <c r="A102" s="48">
        <v>100</v>
      </c>
      <c r="B102" s="56" t="s">
        <v>218</v>
      </c>
      <c r="C102" s="48">
        <v>125</v>
      </c>
      <c r="D102" s="48" t="s">
        <v>127</v>
      </c>
      <c r="E102" s="48">
        <v>125</v>
      </c>
      <c r="F102" s="56" t="s">
        <v>462</v>
      </c>
      <c r="G102" s="70" t="str">
        <f t="shared" si="17"/>
        <v>p5room-125</v>
      </c>
      <c r="H102" s="59" t="str">
        <f t="shared" si="18"/>
        <v>(BCS 125)
Commissioner Culture</v>
      </c>
      <c r="I102" s="84" t="s">
        <v>310</v>
      </c>
      <c r="J102" s="49" t="s">
        <v>432</v>
      </c>
      <c r="K102" s="46" t="s">
        <v>463</v>
      </c>
      <c r="L102" s="52" t="str">
        <f t="shared" si="19"/>
        <v>(BCS 125) Commissioner Culture Instructor: Paul Strasma</v>
      </c>
      <c r="N102" s="5" t="str">
        <f t="shared" si="20"/>
        <v>Commissioner Culture (BCS 125)</v>
      </c>
    </row>
    <row r="103" spans="1:14" ht="60" x14ac:dyDescent="0.25">
      <c r="A103" s="48">
        <v>101</v>
      </c>
      <c r="B103" s="56" t="s">
        <v>230</v>
      </c>
      <c r="C103" s="48">
        <v>304</v>
      </c>
      <c r="D103" s="48" t="s">
        <v>116</v>
      </c>
      <c r="E103" s="48">
        <v>126</v>
      </c>
      <c r="F103" s="56" t="s">
        <v>464</v>
      </c>
      <c r="G103" s="70" t="str">
        <f t="shared" si="17"/>
        <v>p1room-126</v>
      </c>
      <c r="H103" s="59" t="str">
        <f t="shared" si="18"/>
        <v>(MCS 304)
Service to Units at Risk</v>
      </c>
      <c r="I103" s="84" t="s">
        <v>157</v>
      </c>
      <c r="J103" s="87" t="s">
        <v>158</v>
      </c>
      <c r="K103" s="46" t="s">
        <v>465</v>
      </c>
      <c r="L103" s="52" t="str">
        <f t="shared" si="19"/>
        <v>(MCS 304) Service to Units at Risk Instructor: Nicole Jobse</v>
      </c>
      <c r="N103" s="5" t="str">
        <f t="shared" si="20"/>
        <v>Service to Units at Risk (MCS 304)</v>
      </c>
    </row>
    <row r="104" spans="1:14" ht="60" x14ac:dyDescent="0.25">
      <c r="A104" s="48">
        <v>102</v>
      </c>
      <c r="B104" s="56" t="s">
        <v>230</v>
      </c>
      <c r="C104" s="48">
        <v>310</v>
      </c>
      <c r="D104" s="48" t="s">
        <v>118</v>
      </c>
      <c r="E104" s="48">
        <v>126</v>
      </c>
      <c r="F104" s="56" t="s">
        <v>466</v>
      </c>
      <c r="G104" s="70" t="str">
        <f t="shared" si="17"/>
        <v>p2room-126</v>
      </c>
      <c r="H104" s="59" t="str">
        <f t="shared" si="18"/>
        <v>(MCS 310)
Succession Planning</v>
      </c>
      <c r="I104" s="84" t="s">
        <v>310</v>
      </c>
      <c r="J104" s="87" t="s">
        <v>432</v>
      </c>
      <c r="K104" s="46" t="s">
        <v>467</v>
      </c>
      <c r="L104" s="52" t="str">
        <f t="shared" si="19"/>
        <v>(MCS 310) Succession Planning Instructor: Paul Strasma</v>
      </c>
      <c r="N104" s="5" t="str">
        <f t="shared" si="20"/>
        <v>Succession Planning (MCS 310)</v>
      </c>
    </row>
    <row r="105" spans="1:14" ht="60" x14ac:dyDescent="0.25">
      <c r="A105" s="48">
        <v>103</v>
      </c>
      <c r="B105" s="56" t="s">
        <v>230</v>
      </c>
      <c r="C105" s="48">
        <v>313</v>
      </c>
      <c r="D105" s="48" t="s">
        <v>127</v>
      </c>
      <c r="E105" s="48">
        <v>124</v>
      </c>
      <c r="F105" s="56" t="s">
        <v>468</v>
      </c>
      <c r="G105" s="70" t="str">
        <f t="shared" si="17"/>
        <v>p5room-124</v>
      </c>
      <c r="H105" s="59" t="str">
        <f t="shared" si="18"/>
        <v>(MCS 313)
Onboarding Commissioners</v>
      </c>
      <c r="I105" s="84" t="s">
        <v>157</v>
      </c>
      <c r="J105" s="87" t="s">
        <v>158</v>
      </c>
      <c r="K105" s="46" t="s">
        <v>469</v>
      </c>
      <c r="L105" s="52" t="str">
        <f t="shared" si="19"/>
        <v>(MCS 313) Onboarding Commissioners Instructor: Nicole Jobse</v>
      </c>
      <c r="N105" s="5" t="str">
        <f t="shared" si="20"/>
        <v>Onboarding Commissioners (MCS 313)</v>
      </c>
    </row>
    <row r="111" spans="1:14" x14ac:dyDescent="0.25">
      <c r="A111" s="57"/>
      <c r="B111" s="28"/>
      <c r="C111" s="4"/>
      <c r="F111" s="28"/>
      <c r="G111" s="4"/>
      <c r="H111" s="28"/>
      <c r="K111" s="4"/>
      <c r="L111" s="6"/>
    </row>
    <row r="116" spans="6:8" x14ac:dyDescent="0.25">
      <c r="F116" s="5"/>
      <c r="H116" s="49"/>
    </row>
    <row r="117" spans="6:8" x14ac:dyDescent="0.25">
      <c r="F117" s="5"/>
      <c r="H117" s="49"/>
    </row>
    <row r="118" spans="6:8" x14ac:dyDescent="0.25">
      <c r="F118" s="5"/>
      <c r="H118" s="49"/>
    </row>
    <row r="119" spans="6:8" x14ac:dyDescent="0.25">
      <c r="F119" s="5"/>
      <c r="H119" s="49"/>
    </row>
    <row r="120" spans="6:8" x14ac:dyDescent="0.25">
      <c r="F120" s="5"/>
      <c r="H120" s="49"/>
    </row>
    <row r="121" spans="6:8" x14ac:dyDescent="0.25">
      <c r="F121" s="5"/>
      <c r="H121" s="49"/>
    </row>
    <row r="122" spans="6:8" x14ac:dyDescent="0.25">
      <c r="F122" s="5"/>
      <c r="H122" s="49"/>
    </row>
    <row r="123" spans="6:8" x14ac:dyDescent="0.25">
      <c r="F123" s="5"/>
      <c r="H123" s="49"/>
    </row>
    <row r="124" spans="6:8" x14ac:dyDescent="0.25">
      <c r="F124" s="5"/>
    </row>
    <row r="125" spans="6:8" x14ac:dyDescent="0.25">
      <c r="F125" s="5"/>
      <c r="H125" s="49"/>
    </row>
    <row r="126" spans="6:8" x14ac:dyDescent="0.25">
      <c r="F126" s="5"/>
      <c r="H126" s="49"/>
    </row>
    <row r="127" spans="6:8" x14ac:dyDescent="0.25">
      <c r="F127" s="5"/>
      <c r="H127" s="49"/>
    </row>
    <row r="136" spans="8:8" x14ac:dyDescent="0.25">
      <c r="H136" s="50"/>
    </row>
    <row r="137" spans="8:8" x14ac:dyDescent="0.25">
      <c r="H137" s="50"/>
    </row>
    <row r="138" spans="8:8" x14ac:dyDescent="0.25">
      <c r="H138" s="50"/>
    </row>
    <row r="139" spans="8:8" x14ac:dyDescent="0.25">
      <c r="H139" s="50"/>
    </row>
    <row r="140" spans="8:8" x14ac:dyDescent="0.25">
      <c r="H140" s="50"/>
    </row>
    <row r="141" spans="8:8" x14ac:dyDescent="0.25">
      <c r="H141" s="50"/>
    </row>
    <row r="142" spans="8:8" x14ac:dyDescent="0.25">
      <c r="H142" s="50"/>
    </row>
    <row r="143" spans="8:8" x14ac:dyDescent="0.25">
      <c r="H143" s="50"/>
    </row>
    <row r="144" spans="8:8" x14ac:dyDescent="0.25">
      <c r="H144" s="50"/>
    </row>
    <row r="145" spans="8:8" x14ac:dyDescent="0.25">
      <c r="H145" s="50"/>
    </row>
    <row r="146" spans="8:8" x14ac:dyDescent="0.25">
      <c r="H146" s="50"/>
    </row>
    <row r="147" spans="8:8" x14ac:dyDescent="0.25">
      <c r="H147" s="50"/>
    </row>
  </sheetData>
  <autoFilter ref="A1:L114" xr:uid="{00000000-0009-0000-0000-000003000000}"/>
  <sortState xmlns:xlrd2="http://schemas.microsoft.com/office/spreadsheetml/2017/richdata2" ref="H136:H147">
    <sortCondition ref="H136:H147"/>
  </sortState>
  <phoneticPr fontId="4" type="noConversion"/>
  <hyperlinks>
    <hyperlink ref="J95" r:id="rId1" xr:uid="{A58A8C9D-488A-4CFE-B342-493C6C6B8D18}"/>
    <hyperlink ref="J100" r:id="rId2" xr:uid="{B48ECA67-F7AC-4F2F-B40E-6312157F4F9C}"/>
    <hyperlink ref="J98" r:id="rId3" xr:uid="{CA7185DE-835E-4EC3-9104-6CAA3DEAB7D6}"/>
    <hyperlink ref="J99" r:id="rId4" xr:uid="{CEF84BC1-EC50-4485-89EE-532670C8A255}"/>
    <hyperlink ref="J93" r:id="rId5" xr:uid="{66B0C0F9-31D7-46D2-8686-08CB57B44BA1}"/>
    <hyperlink ref="J103" r:id="rId6" xr:uid="{1EB6F742-76F6-431D-8290-A17A75CE5B2B}"/>
    <hyperlink ref="J105" r:id="rId7" xr:uid="{E8D9452C-3F81-4A6A-B486-673A6FDE4C24}"/>
    <hyperlink ref="J19" r:id="rId8" xr:uid="{EB3929D3-BBE3-4390-A4A7-41F35EA9E186}"/>
    <hyperlink ref="J12" r:id="rId9" xr:uid="{5BAF6FB6-8A9F-4199-BFBE-F85A317C2F34}"/>
    <hyperlink ref="J91" r:id="rId10" xr:uid="{3F0CC191-B9A1-4299-9019-4AE3ADDAE67B}"/>
    <hyperlink ref="J92" r:id="rId11" xr:uid="{68D4DD36-9EDB-4A68-BE75-DB6E4AFDC509}"/>
    <hyperlink ref="J102" r:id="rId12" xr:uid="{1F4D483B-A3C5-491F-B9E1-43BFD53C53AA}"/>
    <hyperlink ref="J104" r:id="rId13" xr:uid="{8CB23C8F-32A6-4F85-AF8B-CCEE28EF0749}"/>
    <hyperlink ref="J69" r:id="rId14" xr:uid="{A00F45AD-BBCA-4ABB-A8CD-5C35DD3BD70B}"/>
    <hyperlink ref="J46" r:id="rId15" xr:uid="{AAF90B9E-D1D2-4E1B-858C-F169F0E37629}"/>
    <hyperlink ref="J42" r:id="rId16" xr:uid="{0046D297-2FA8-4843-BAC5-4864CBC1D4C4}"/>
    <hyperlink ref="J101" r:id="rId17" xr:uid="{0BF2ABE5-97D8-451D-8625-416A971578C1}"/>
    <hyperlink ref="J97" r:id="rId18" xr:uid="{D5122058-B691-48CE-B974-2EAD4D4786D1}"/>
    <hyperlink ref="J94" r:id="rId19" xr:uid="{2794E665-A294-4D6A-A55D-6DF1C2023347}"/>
    <hyperlink ref="J96" r:id="rId20" xr:uid="{F95B15CE-E79C-42F8-82E0-03707F40DEEE}"/>
    <hyperlink ref="J20" r:id="rId21" xr:uid="{5F6BFAFF-534D-487B-AC99-FE609168BFFB}"/>
    <hyperlink ref="J21" r:id="rId22" xr:uid="{536CC149-DF9E-4A43-A1FD-94D9007FF52A}"/>
    <hyperlink ref="J48" r:id="rId23" xr:uid="{A74E2F04-200D-4CD6-A123-7478D4D47D7D}"/>
    <hyperlink ref="J15" r:id="rId24" xr:uid="{D7D203B0-65F7-4DA2-B85B-577580B22A3E}"/>
    <hyperlink ref="J18" r:id="rId25" xr:uid="{4AA0B5E6-918D-4296-8FBA-39FEB397E6CD}"/>
    <hyperlink ref="J54" r:id="rId26" xr:uid="{685A057F-13FC-4D93-893C-172A2E4ED28A}"/>
    <hyperlink ref="J55" r:id="rId27" xr:uid="{62D12C26-29CF-4C98-A143-23808BF92348}"/>
    <hyperlink ref="J60" r:id="rId28" display="vvenegasgwc@yahoo.com" xr:uid="{CE17E963-17DD-43DE-BE7F-999434F9702D}"/>
    <hyperlink ref="J62" r:id="rId29" display="lippoe@aol.com" xr:uid="{5A454EEC-BBAA-4201-AC5D-21954D1F6FD7}"/>
    <hyperlink ref="J68" r:id="rId30" xr:uid="{44CEC67E-90E8-4C31-B556-2405B69AC206}"/>
    <hyperlink ref="J70" r:id="rId31" xr:uid="{9A82D757-6AA4-464D-8097-006F97720247}"/>
    <hyperlink ref="J53" r:id="rId32" xr:uid="{31A778FE-4D31-43F5-8974-8E95529ACD59}"/>
    <hyperlink ref="J5" r:id="rId33" xr:uid="{ED97A38C-FA23-4C9B-B5D8-458D76A5F6F0}"/>
    <hyperlink ref="J6" r:id="rId34" xr:uid="{9A32EC3A-83D3-4B69-BD9A-4886340A3C3E}"/>
    <hyperlink ref="J52" r:id="rId35" xr:uid="{F5F3D890-94DA-40E0-A513-FDC95263ED20}"/>
    <hyperlink ref="J76" r:id="rId36" xr:uid="{309F0B66-39CF-41C4-8AEB-F8FF3B647DFD}"/>
    <hyperlink ref="J8" r:id="rId37" xr:uid="{BF35FCAD-6FD7-420C-94AA-5258887E3428}"/>
    <hyperlink ref="J9" r:id="rId38" xr:uid="{C283AE53-DD2B-4D3A-B151-DA4BCA282512}"/>
    <hyperlink ref="J24" r:id="rId39" xr:uid="{1756A0F4-4ACB-4E9D-A0FA-C3EADF6085B7}"/>
    <hyperlink ref="J77" r:id="rId40" xr:uid="{5B13768A-54B1-41EB-8342-E216EBD3BCC2}"/>
    <hyperlink ref="J78" r:id="rId41" xr:uid="{775D13EB-1F72-44BA-AB84-5BFA24EC9053}"/>
    <hyperlink ref="J79" r:id="rId42" xr:uid="{7EC45D36-D849-40AE-BA67-695ECC009FA5}"/>
    <hyperlink ref="J66" r:id="rId43" xr:uid="{CB5F90F5-E809-4271-A206-76965C76E779}"/>
    <hyperlink ref="J58" r:id="rId44" xr:uid="{35026F2B-8DF5-4E21-9820-15D3E43B5284}"/>
    <hyperlink ref="J57" r:id="rId45" xr:uid="{C61D6F1A-D7E9-4A72-A32D-922DDF874DBB}"/>
    <hyperlink ref="J2" r:id="rId46" xr:uid="{48F1895F-4AB5-48EE-9E7B-F8A9CD027025}"/>
    <hyperlink ref="J3" r:id="rId47" xr:uid="{1027E1ED-7545-4B34-8561-8B64918951BF}"/>
    <hyperlink ref="J34" r:id="rId48" xr:uid="{4D467E0E-C73A-4A69-A896-317AD2E0EEF0}"/>
    <hyperlink ref="J35" r:id="rId49" xr:uid="{D0526330-E399-47FD-B9AC-B6EFB1C62102}"/>
    <hyperlink ref="J36" r:id="rId50" xr:uid="{4F7527B1-CBF6-41FC-BF92-F52A5D78A2D4}"/>
    <hyperlink ref="J39" r:id="rId51" xr:uid="{BB2CC841-38EE-4182-9B81-2B2226DD5D4A}"/>
    <hyperlink ref="J40" r:id="rId52" xr:uid="{BC3BFEE4-16BB-4186-8CBC-1796711641B8}"/>
    <hyperlink ref="J41" r:id="rId53" xr:uid="{98212C4D-C300-44C9-AADC-9D676B6D507A}"/>
    <hyperlink ref="J30" r:id="rId54" xr:uid="{2FA9F28F-1A84-4D5E-970B-CFBF3E07DF22}"/>
    <hyperlink ref="J31" r:id="rId55" xr:uid="{FE0E463A-3375-4719-A85C-6220D19E955B}"/>
    <hyperlink ref="J23" r:id="rId56" xr:uid="{6ADFE2B5-D67C-4063-AF31-2801EA2237BA}"/>
    <hyperlink ref="J87" r:id="rId57" xr:uid="{7069DEC7-52A7-4C23-8B84-E11395F3C81A}"/>
    <hyperlink ref="J88" r:id="rId58" xr:uid="{0902F513-DDB7-433F-8B2F-0D8039DCD404}"/>
    <hyperlink ref="J89" r:id="rId59" xr:uid="{D88576DD-3797-463C-A024-D8CE3414B268}"/>
    <hyperlink ref="J90" r:id="rId60" xr:uid="{1BBC22E4-363E-49CC-AEDD-34A97B1DE74B}"/>
    <hyperlink ref="J10" r:id="rId61" xr:uid="{AF0105E7-6E0D-4BFA-8A43-053248F573FD}"/>
    <hyperlink ref="J11" r:id="rId62" xr:uid="{68AD985D-669C-4995-B740-8ED3165B0BEC}"/>
    <hyperlink ref="J25" r:id="rId63" xr:uid="{0B41D048-EF87-4103-AD82-1CAF512C53A4}"/>
    <hyperlink ref="J26" r:id="rId64" xr:uid="{041AE262-974B-44B0-BE50-A844EBEC8E6B}"/>
    <hyperlink ref="J17" r:id="rId65" xr:uid="{610E533B-12C7-4DB7-BC10-9746C7992E71}"/>
    <hyperlink ref="J72" r:id="rId66" xr:uid="{6E006CE1-8E59-4588-8237-89BC18BAD614}"/>
    <hyperlink ref="J27" r:id="rId67" xr:uid="{FFCCB12E-9664-47C8-82A4-EE9F39BBB39C}"/>
    <hyperlink ref="J49" r:id="rId68" display="dschilpp2@earthlink.net" xr:uid="{0BB55AF4-D737-4D45-A6B5-20F9781EC23D}"/>
    <hyperlink ref="J50" r:id="rId69" display="mlindsey500@msn.com" xr:uid="{94E285FC-928D-4182-8E79-E1ED0F7C9EE6}"/>
    <hyperlink ref="J61" r:id="rId70" xr:uid="{4CBE9FCD-99EF-44F5-A0E2-DDCAFC1DB51C}"/>
    <hyperlink ref="J14" r:id="rId71" xr:uid="{557CA133-4856-4BED-9D57-649490FC22DC}"/>
    <hyperlink ref="J44" r:id="rId72" display="Russell.Etzenhouser@scouting.org" xr:uid="{F67701E4-82A8-436A-9029-E3918C99F5F3}"/>
  </hyperlinks>
  <pageMargins left="0.7" right="0.7" top="0.75" bottom="0.75" header="0.3" footer="0.3"/>
  <pageSetup scale="56" fitToHeight="8" orientation="portrait" r:id="rId73"/>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62"/>
  <sheetViews>
    <sheetView tabSelected="1" topLeftCell="C6" zoomScale="130" zoomScaleNormal="130" workbookViewId="0">
      <selection activeCell="S7" sqref="S7"/>
    </sheetView>
  </sheetViews>
  <sheetFormatPr defaultColWidth="9.140625" defaultRowHeight="15" x14ac:dyDescent="0.25"/>
  <cols>
    <col min="1" max="1" width="2.140625" style="2" customWidth="1"/>
    <col min="2" max="2" width="14.7109375" style="2" customWidth="1"/>
    <col min="3" max="3" width="4.42578125" style="29" customWidth="1"/>
    <col min="4" max="19" width="18.7109375" style="2" customWidth="1"/>
    <col min="20" max="16384" width="9.140625" style="2"/>
  </cols>
  <sheetData>
    <row r="1" spans="2:19" ht="87" customHeight="1" x14ac:dyDescent="0.25">
      <c r="E1" s="51"/>
      <c r="G1" s="98" t="s">
        <v>444</v>
      </c>
      <c r="H1" s="98"/>
      <c r="I1" s="98"/>
      <c r="J1" s="98"/>
      <c r="K1" s="98"/>
      <c r="L1" s="98"/>
      <c r="M1" s="98"/>
      <c r="N1" s="98"/>
      <c r="O1" s="98"/>
      <c r="P1" s="98"/>
      <c r="Q1" s="98"/>
      <c r="R1" s="98"/>
    </row>
    <row r="2" spans="2:19" ht="75.75" customHeight="1" x14ac:dyDescent="0.25">
      <c r="G2" s="82" t="s">
        <v>421</v>
      </c>
    </row>
    <row r="3" spans="2:19" x14ac:dyDescent="0.25">
      <c r="B3" s="2" t="s">
        <v>445</v>
      </c>
    </row>
    <row r="4" spans="2:19" x14ac:dyDescent="0.25">
      <c r="D4" s="35" t="s">
        <v>83</v>
      </c>
      <c r="E4" s="35" t="s">
        <v>84</v>
      </c>
      <c r="F4" s="35" t="s">
        <v>85</v>
      </c>
      <c r="G4" s="35" t="s">
        <v>86</v>
      </c>
      <c r="H4" s="35" t="s">
        <v>87</v>
      </c>
      <c r="I4" s="35" t="s">
        <v>88</v>
      </c>
      <c r="J4" s="35" t="s">
        <v>89</v>
      </c>
      <c r="K4" s="35" t="s">
        <v>90</v>
      </c>
      <c r="L4" s="35" t="s">
        <v>91</v>
      </c>
      <c r="M4" s="35" t="s">
        <v>92</v>
      </c>
      <c r="N4" s="35" t="s">
        <v>93</v>
      </c>
      <c r="O4" s="35" t="s">
        <v>94</v>
      </c>
      <c r="P4" s="35" t="s">
        <v>506</v>
      </c>
      <c r="Q4" s="35" t="s">
        <v>95</v>
      </c>
      <c r="R4" s="35" t="s">
        <v>96</v>
      </c>
      <c r="S4" s="35" t="s">
        <v>545</v>
      </c>
    </row>
    <row r="5" spans="2:19" x14ac:dyDescent="0.25">
      <c r="B5" s="38" t="s">
        <v>15</v>
      </c>
      <c r="C5" s="31"/>
      <c r="D5" s="32"/>
      <c r="E5" s="33"/>
      <c r="F5" s="33"/>
      <c r="G5" s="33"/>
      <c r="H5" s="33"/>
      <c r="I5" s="33"/>
      <c r="J5" s="33"/>
      <c r="K5" s="33"/>
      <c r="L5" s="33"/>
      <c r="M5" s="33"/>
      <c r="N5" s="33"/>
      <c r="O5" s="33"/>
      <c r="P5" s="33"/>
      <c r="Q5" s="33"/>
      <c r="R5" s="34"/>
      <c r="S5" s="34"/>
    </row>
    <row r="6" spans="2:19" ht="120" customHeight="1" x14ac:dyDescent="0.25">
      <c r="B6" s="39" t="s">
        <v>16</v>
      </c>
      <c r="C6" s="36" t="s">
        <v>97</v>
      </c>
      <c r="D6" s="37" t="str">
        <f>IF(ISERROR(VLOOKUP(CONCATENATE($C6,D$4),Descriptions!$G:$H,2,FALSE)),"",VLOOKUP(CONCATENATE($C6,D$4),Descriptions!$G:$H,2,FALSE))</f>
        <v>(GEN 23)
Understand ADD/ADHD &amp; Special Needs Scouting</v>
      </c>
      <c r="E6" s="37" t="str">
        <f>IF(ISERROR(VLOOKUP(CONCATENATE($C6,E$4),Descriptions!$G:$H,2,FALSE)),"",VLOOKUP(CONCATENATE($C6,E$4),Descriptions!$G:$H,2,FALSE))</f>
        <v>(CUB 10)
Adults transitioning from a Pack to a Troop</v>
      </c>
      <c r="F6" s="37" t="str">
        <f>IF(ISERROR(VLOOKUP(CONCATENATE($C6,F$4),Descriptions!$G:$H,2,FALSE)),"",VLOOKUP(CONCATENATE($C6,F$4),Descriptions!$G:$H,2,FALSE))</f>
        <v>(GEN 2)
Why Growth is Important to All of Us</v>
      </c>
      <c r="G6" s="37" t="str">
        <f>IF(ISERROR(VLOOKUP(CONCATENATE($C6,G$4),Descriptions!$G:$H,2,FALSE)),"",VLOOKUP(CONCATENATE($C6,G$4),Descriptions!$G:$H,2,FALSE))</f>
        <v>(GEN 3)
Scoutbook Overview and Hacks</v>
      </c>
      <c r="H6" s="37" t="str">
        <f>IF(ISERROR(VLOOKUP(CONCATENATE($C6,H$4),Descriptions!$G:$H,2,FALSE)),"",VLOOKUP(CONCATENATE($C6,H$4),Descriptions!$G:$H,2,FALSE))</f>
        <v>(GEN 10)
Charter Organization Representative
(Two periods)</v>
      </c>
      <c r="I6" s="37" t="str">
        <f>IF(ISERROR(VLOOKUP(CONCATENATE($C6,I$4),Descriptions!$G:$H,2,FALSE)),"",VLOOKUP(CONCATENATE($C6,I$4),Descriptions!$G:$H,2,FALSE))</f>
        <v>(CUB 4)
Pack Committee Chair and Committee Member
(Two Periods)</v>
      </c>
      <c r="J6" s="37" t="str">
        <f>IF(ISERROR(VLOOKUP(CONCATENATE($C6,J$4),Descriptions!$G:$H,2,FALSE)),"",VLOOKUP(CONCATENATE($C6,J$4),Descriptions!$G:$H,2,FALSE))</f>
        <v>(SBSA 4)
Troop Committee Chair and Committee Member
(Two periods)</v>
      </c>
      <c r="K6" s="37" t="str">
        <f>IF(ISERROR(VLOOKUP(CONCATENATE($C6,K$4),Descriptions!$G:$H,2,FALSE)),"",VLOOKUP(CONCATENATE($C6,K$4),Descriptions!$G:$H,2,FALSE))</f>
        <v>(SBSA 8)
How to conduct a Scoutmaster Conference</v>
      </c>
      <c r="L6" s="37" t="str">
        <f>IF(ISERROR(VLOOKUP(CONCATENATE($C6,L$4),Descriptions!$G:$H,2,FALSE)),"",VLOOKUP(CONCATENATE($C6,L$4),Descriptions!$G:$H,2,FALSE))</f>
        <v>(GEN 5)
How to become a Nova Counselor or SuperNova Mentor</v>
      </c>
      <c r="M6" s="37" t="str">
        <f>IF(ISERROR(VLOOKUP(CONCATENATE($C6,M$4),Descriptions!$G:$H,2,FALSE)),"",VLOOKUP(CONCATENATE($C6,M$4),Descriptions!$G:$H,2,FALSE))</f>
        <v>(HAT 1)
Introduction to HAT</v>
      </c>
      <c r="N6" s="37" t="str">
        <f>IF(ISERROR(VLOOKUP(CONCATENATE($C6,N$4),Descriptions!$G:$H,2,FALSE)),"",VLOOKUP(CONCATENATE($C6,N$4),Descriptions!$G:$H,2,FALSE))</f>
        <v>(BCS 104)
Contacting Units</v>
      </c>
      <c r="O6" s="37" t="str">
        <f>IF(ISERROR(VLOOKUP(CONCATENATE($C6,O$4),Descriptions!$G:$H,2,FALSE)),"",VLOOKUP(CONCATENATE($C6,O$4),Descriptions!$G:$H,2,FALSE))</f>
        <v>(DCS 501)
Selecting &amp; Limiting Scope of Your Doctoral Project Thesis</v>
      </c>
      <c r="P6" s="37" t="str">
        <f>IF(ISERROR(VLOOKUP(CONCATENATE($C6,P$4),Descriptions!$G:$H,2,FALSE)),"",VLOOKUP(CONCATENATE($C6,P$4),Descriptions!$G:$H,2,FALSE))</f>
        <v>(MCS 304)
Service to Units at Risk</v>
      </c>
      <c r="Q6" s="37" t="str">
        <f>IF(ISERROR(VLOOKUP(CONCATENATE($C6,Q$4),Descriptions!$G:$H,2,FALSE)),"",VLOOKUP(CONCATENATE($C6,Q$4),Descriptions!$G:$H,2,FALSE))</f>
        <v>(SBSA 1)
Introduction to Leadership Skills for Troops (S97)
(Four sessions)</v>
      </c>
      <c r="R6" s="37" t="str">
        <f>IF(ISERROR(VLOOKUP(CONCATENATE($C6,R$4),Descriptions!$G:$H,2,FALSE)),"",VLOOKUP(CONCATENATE($C6,R$4),Descriptions!$G:$H,2,FALSE))</f>
        <v>(YTH 1)
Den Chief for Scouts
(Three periods)</v>
      </c>
      <c r="S6" s="37" t="str">
        <f>IF(ISERROR(VLOOKUP(CONCATENATE($C6,S$4),Descriptions!$G:$H,2,FALSE)),"",VLOOKUP(CONCATENATE($C6,S$4),Descriptions!$G:$H,2,FALSE))</f>
        <v>(GEN 15)
Fishing Basics</v>
      </c>
    </row>
    <row r="7" spans="2:19" ht="120" customHeight="1" x14ac:dyDescent="0.25">
      <c r="B7" s="39" t="s">
        <v>29</v>
      </c>
      <c r="C7" s="36" t="s">
        <v>98</v>
      </c>
      <c r="D7" s="37" t="str">
        <f>IF(ISERROR(VLOOKUP(CONCATENATE($C7,D$4),Descriptions!$G:$H,2,FALSE)),"",VLOOKUP(CONCATENATE($C7,D$4),Descriptions!$G:$H,2,FALSE))</f>
        <v>(CUB 7)
Cub Scout Advancement</v>
      </c>
      <c r="E7" s="37" t="str">
        <f>IF(ISERROR(VLOOKUP(CONCATENATE($C7,E$4),Descriptions!$G:$H,2,FALSE)),"",VLOOKUP(CONCATENATE($C7,E$4),Descriptions!$G:$H,2,FALSE))</f>
        <v>(GEN 33)
Product Sales - Best Practices</v>
      </c>
      <c r="F7" s="37" t="str">
        <f>IF(ISERROR(VLOOKUP(CONCATENATE($C7,F$4),Descriptions!$G:$H,2,FALSE)),"",VLOOKUP(CONCATENATE($C7,F$4),Descriptions!$G:$H,2,FALSE))</f>
        <v>(GEN 32)
Adult Awards</v>
      </c>
      <c r="G7" s="37" t="str">
        <f>IF(ISERROR(VLOOKUP(CONCATENATE($C7,G$4),Descriptions!$G:$H,2,FALSE)),"",VLOOKUP(CONCATENATE($C7,G$4),Descriptions!$G:$H,2,FALSE))</f>
        <v>(SBSA 15)
Advancement - Trail to First Class</v>
      </c>
      <c r="H7" s="37" t="str">
        <f>IF(ISERROR(VLOOKUP(CONCATENATE($C7,H$4),Descriptions!$G:$H,2,FALSE)),"",VLOOKUP(CONCATENATE($C7,H$4),Descriptions!$G:$H,2,FALSE))</f>
        <v>(GEN 10)
Charter Organization Representative
(continued)</v>
      </c>
      <c r="I7" s="37" t="str">
        <f>IF(ISERROR(VLOOKUP(CONCATENATE($C7,I$4),Descriptions!$G:$H,2,FALSE)),"",VLOOKUP(CONCATENATE($C7,I$4),Descriptions!$G:$H,2,FALSE))</f>
        <v>(CUB 4)
Pack Committee Chair and Committee Member
(continued)</v>
      </c>
      <c r="J7" s="37" t="str">
        <f>IF(ISERROR(VLOOKUP(CONCATENATE($C7,J$4),Descriptions!$G:$H,2,FALSE)),"",VLOOKUP(CONCATENATE($C7,J$4),Descriptions!$G:$H,2,FALSE))</f>
        <v>(SBSA 4)
Troop Committee Chair and Committee Member
(continued)</v>
      </c>
      <c r="K7" s="37" t="str">
        <f>IF(ISERROR(VLOOKUP(CONCATENATE($C7,K$4),Descriptions!$G:$H,2,FALSE)),"",VLOOKUP(CONCATENATE($C7,K$4),Descriptions!$G:$H,2,FALSE))</f>
        <v>(SBSA 9)
How to do a Board of Review</v>
      </c>
      <c r="L7" s="37" t="str">
        <f>IF(ISERROR(VLOOKUP(CONCATENATE($C7,L$4),Descriptions!$G:$H,2,FALSE)),"",VLOOKUP(CONCATENATE($C7,L$4),Descriptions!$G:$H,2,FALSE))</f>
        <v>(GEN 4)
Messengers of Peace</v>
      </c>
      <c r="M7" s="37" t="str">
        <f>IF(ISERROR(VLOOKUP(CONCATENATE($C7,M$4),Descriptions!$G:$H,2,FALSE)),"",VLOOKUP(CONCATENATE($C7,M$4),Descriptions!$G:$H,2,FALSE))</f>
        <v>(HAT 3)
HAT Planning A Long-Term Sierra Trek</v>
      </c>
      <c r="N7" s="37" t="str">
        <f>IF(ISERROR(VLOOKUP(CONCATENATE($C7,N$4),Descriptions!$G:$H,2,FALSE)),"",VLOOKUP(CONCATENATE($C7,N$4),Descriptions!$G:$H,2,FALSE))</f>
        <v>(BCS 111)
Commissioner and S.A.F.E. Scouting</v>
      </c>
      <c r="O7" s="37" t="str">
        <f>IF(ISERROR(VLOOKUP(CONCATENATE($C7,O$4),Descriptions!$G:$H,2,FALSE)),"",VLOOKUP(CONCATENATE($C7,O$4),Descriptions!$G:$H,2,FALSE))</f>
        <v>(DCS 503)
Developing Your Project or Thesis</v>
      </c>
      <c r="P7" s="37" t="str">
        <f>IF(ISERROR(VLOOKUP(CONCATENATE($C7,P$4),Descriptions!$G:$H,2,FALSE)),"",VLOOKUP(CONCATENATE($C7,P$4),Descriptions!$G:$H,2,FALSE))</f>
        <v>(MCS 310)
Succession Planning</v>
      </c>
      <c r="Q7" s="37" t="str">
        <f>IF(ISERROR(VLOOKUP(CONCATENATE($C7,Q$4),Descriptions!$G:$H,2,FALSE)),"",VLOOKUP(CONCATENATE($C7,Q$4),Descriptions!$G:$H,2,FALSE))</f>
        <v>(SBSA 1)
Introduction to Leadership Skills for Troops (S97)
(continued)</v>
      </c>
      <c r="R7" s="37" t="str">
        <f>IF(ISERROR(VLOOKUP(CONCATENATE($C7,R$4),Descriptions!$G:$H,2,FALSE)),"",VLOOKUP(CONCATENATE($C7,R$4),Descriptions!$G:$H,2,FALSE))</f>
        <v>(YTH 1)
Den Chief for Scouts
(continued)</v>
      </c>
      <c r="S7" s="37" t="str">
        <f>IF(ISERROR(VLOOKUP(CONCATENATE($C7,S$4),Descriptions!$G:$H,2,FALSE)),"",VLOOKUP(CONCATENATE($C7,S$4),Descriptions!$G:$H,2,FALSE))</f>
        <v/>
      </c>
    </row>
    <row r="8" spans="2:19" ht="120" customHeight="1" x14ac:dyDescent="0.25">
      <c r="B8" s="39" t="s">
        <v>37</v>
      </c>
      <c r="C8" s="36" t="s">
        <v>99</v>
      </c>
      <c r="D8" s="37" t="str">
        <f>IF(ISERROR(VLOOKUP(CONCATENATE($C8,D$4),Descriptions!$G:$H,2,FALSE)),"",VLOOKUP(CONCATENATE($C8,D$4),Descriptions!$G:$H,2,FALSE))</f>
        <v>(GEN 27)
New Parent Onboarding &amp; Orientation</v>
      </c>
      <c r="E8" s="37" t="str">
        <f>IF(ISERROR(VLOOKUP(CONCATENATE($C8,E$4),Descriptions!$G:$H,2,FALSE)),"",VLOOKUP(CONCATENATE($C8,E$4),Descriptions!$G:$H,2,FALSE))</f>
        <v>(GEN 34)
Building Pack/Troop Relationships</v>
      </c>
      <c r="F8" s="37" t="str">
        <f>IF(ISERROR(VLOOKUP(CONCATENATE($C8,F$4),Descriptions!$G:$H,2,FALSE)),"",VLOOKUP(CONCATENATE($C8,F$4),Descriptions!$G:$H,2,FALSE))</f>
        <v>(GEN 8)
Religious Awards / Religious Emblem Coordinator</v>
      </c>
      <c r="G8" s="37" t="str">
        <f>IF(ISERROR(VLOOKUP(CONCATENATE($C8,G$4),Descriptions!$G:$H,2,FALSE)),"",VLOOKUP(CONCATENATE($C8,G$4),Descriptions!$G:$H,2,FALSE))</f>
        <v>(CUB 5)
Pack Recruitment</v>
      </c>
      <c r="H8" s="37" t="str">
        <f>IF(ISERROR(VLOOKUP(CONCATENATE($C8,H$4),Descriptions!$G:$H,2,FALSE)),"",VLOOKUP(CONCATENATE($C8,H$4),Descriptions!$G:$H,2,FALSE))</f>
        <v>(CNCL 2)
Open Session w Council Key 3</v>
      </c>
      <c r="I8" s="37" t="str">
        <f>IF(ISERROR(VLOOKUP(CONCATENATE($C8,I$4),Descriptions!$G:$H,2,FALSE)),"",VLOOKUP(CONCATENATE($C8,I$4),Descriptions!$G:$H,2,FALSE))</f>
        <v>(GEN 16)
Earn your Alumni Award Knot!</v>
      </c>
      <c r="J8" s="37" t="str">
        <f>IF(ISERROR(VLOOKUP(CONCATENATE($C8,J$4),Descriptions!$G:$H,2,FALSE)),"",VLOOKUP(CONCATENATE($C8,J$4),Descriptions!$G:$H,2,FALSE))</f>
        <v>(SBSA 12)
Now you're a Scoutmaster or Asst. Scoutmaster, what's next?
(Two sessions)</v>
      </c>
      <c r="K8" s="37" t="str">
        <f>IF(ISERROR(VLOOKUP(CONCATENATE($C8,K$4),Descriptions!$G:$H,2,FALSE)),"",VLOOKUP(CONCATENATE($C8,K$4),Descriptions!$G:$H,2,FALSE))</f>
        <v>(SBSA 6)
Merit Badge Counselor</v>
      </c>
      <c r="L8" s="37" t="str">
        <f>IF(ISERROR(VLOOKUP(CONCATENATE($C8,L$4),Descriptions!$G:$H,2,FALSE)),"",VLOOKUP(CONCATENATE($C8,L$4),Descriptions!$G:$H,2,FALSE))</f>
        <v>(GEN 24)
Risk Management (Safety &amp; Health)</v>
      </c>
      <c r="M8" s="37" t="str">
        <f>IF(ISERROR(VLOOKUP(CONCATENATE($C8,M$4),Descriptions!$G:$H,2,FALSE)),"",VLOOKUP(CONCATENATE($C8,M$4),Descriptions!$G:$H,2,FALSE))</f>
        <v>(HAT 4)
HAT Santa Catalina And Channel Islands</v>
      </c>
      <c r="N8" s="37" t="str">
        <f>IF(ISERROR(VLOOKUP(CONCATENATE($C8,N$4),Descriptions!$G:$H,2,FALSE)),"",VLOOKUP(CONCATENATE($C8,N$4),Descriptions!$G:$H,2,FALSE))</f>
        <v>(BCS 113)
Welcoming, Engaging, and Onboarding New Commissioners</v>
      </c>
      <c r="O8" s="37" t="str">
        <f>IF(ISERROR(VLOOKUP(CONCATENATE($C8,O$4),Descriptions!$G:$H,2,FALSE)),"",VLOOKUP(CONCATENATE($C8,O$4),Descriptions!$G:$H,2,FALSE))</f>
        <v>(DCS 507)
Becoming a Project/Thesis Advisor</v>
      </c>
      <c r="P8" s="37" t="str">
        <f>IF(ISERROR(VLOOKUP(CONCATENATE($C8,P$4),Descriptions!$G:$H,2,FALSE)),"",VLOOKUP(CONCATENATE($C8,P$4),Descriptions!$G:$H,2,FALSE))</f>
        <v>(BCS 150)
Roundtables in Unit Service</v>
      </c>
      <c r="Q8" s="37" t="str">
        <f>IF(ISERROR(VLOOKUP(CONCATENATE($C8,Q$4),Descriptions!$G:$H,2,FALSE)),"",VLOOKUP(CONCATENATE($C8,Q$4),Descriptions!$G:$H,2,FALSE))</f>
        <v>(SBSA 1)
Introduction to Leadership Skills for Troops (S97)
(continued)</v>
      </c>
      <c r="R8" s="37" t="str">
        <f>IF(ISERROR(VLOOKUP(CONCATENATE($C8,R$4),Descriptions!$G:$H,2,FALSE)),"",VLOOKUP(CONCATENATE($C8,R$4),Descriptions!$G:$H,2,FALSE))</f>
        <v>(YTH 1)
Den Chief for Scouts
(continued)</v>
      </c>
      <c r="S8" s="37" t="str">
        <f>IF(ISERROR(VLOOKUP(CONCATENATE($C8,S$4),Descriptions!$G:$H,2,FALSE)),"",VLOOKUP(CONCATENATE($C8,S$4),Descriptions!$G:$H,2,FALSE))</f>
        <v/>
      </c>
    </row>
    <row r="9" spans="2:19" x14ac:dyDescent="0.25">
      <c r="B9" s="38" t="s">
        <v>47</v>
      </c>
      <c r="C9" s="31"/>
      <c r="D9" s="32"/>
      <c r="E9" s="33"/>
      <c r="F9" s="33"/>
      <c r="G9" s="33"/>
      <c r="H9" s="33"/>
      <c r="I9" s="33"/>
      <c r="J9" s="33"/>
      <c r="K9" s="33"/>
      <c r="L9" s="33"/>
      <c r="M9" s="33"/>
      <c r="N9" s="33"/>
      <c r="O9" s="33"/>
      <c r="P9" s="33"/>
      <c r="Q9" s="33"/>
      <c r="R9" s="34"/>
      <c r="S9" s="34"/>
    </row>
    <row r="10" spans="2:19" ht="120" customHeight="1" x14ac:dyDescent="0.25">
      <c r="B10" s="39" t="s">
        <v>48</v>
      </c>
      <c r="C10" s="36" t="s">
        <v>100</v>
      </c>
      <c r="D10" s="37" t="str">
        <f>IF(ISERROR(VLOOKUP(CONCATENATE($C10,D$4),Descriptions!$G:$H,2,FALSE)),"",VLOOKUP(CONCATENATE($C10,D$4),Descriptions!$G:$H,2,FALSE))</f>
        <v>(GEN 12)
Youth Protection Training
(Two periods)</v>
      </c>
      <c r="E10" s="37" t="str">
        <f>IF(ISERROR(VLOOKUP(CONCATENATE($C10,E$4),Descriptions!$G:$H,2,FALSE)),"",VLOOKUP(CONCATENATE($C10,E$4),Descriptions!$G:$H,2,FALSE))</f>
        <v>(CUB 3)
Pack Plan for a Year
(Two periods)</v>
      </c>
      <c r="F10" s="37" t="str">
        <f>IF(ISERROR(VLOOKUP(CONCATENATE($C10,F$4),Descriptions!$G:$H,2,FALSE)),"",VLOOKUP(CONCATENATE($C10,F$4),Descriptions!$G:$H,2,FALSE))</f>
        <v>(CUB 1)
Cub Scout Crafts</v>
      </c>
      <c r="G10" s="37" t="str">
        <f>IF(ISERROR(VLOOKUP(CONCATENATE($C10,G$4),Descriptions!$G:$H,2,FALSE)),"",VLOOKUP(CONCATENATE($C10,G$4),Descriptions!$G:$H,2,FALSE))</f>
        <v>(GEN 6)
The Nuts and Bolts of Putting on a Nova Class</v>
      </c>
      <c r="H10" s="37" t="str">
        <f>IF(ISERROR(VLOOKUP(CONCATENATE($C10,H$4),Descriptions!$G:$H,2,FALSE)),"",VLOOKUP(CONCATENATE($C10,H$4),Descriptions!$G:$H,2,FALSE))</f>
        <v>(GEN 9)
Outdoor Ethics Awareness</v>
      </c>
      <c r="I10" s="37" t="str">
        <f>IF(ISERROR(VLOOKUP(CONCATENATE($C10,I$4),Descriptions!$G:$H,2,FALSE)),"",VLOOKUP(CONCATENATE($C10,I$4),Descriptions!$G:$H,2,FALSE))</f>
        <v>(GEN 20)
How to make Survival Bracelets</v>
      </c>
      <c r="J10" s="37" t="str">
        <f>IF(ISERROR(VLOOKUP(CONCATENATE($C10,J$4),Descriptions!$G:$H,2,FALSE)),"",VLOOKUP(CONCATENATE($C10,J$4),Descriptions!$G:$H,2,FALSE))</f>
        <v>(SBSA 12)
Now you're a Scoutmaster or Asst. Scoutmaster, what's next?
(continued)</v>
      </c>
      <c r="K10" s="37" t="str">
        <f>IF(ISERROR(VLOOKUP(CONCATENATE($C10,K$4),Descriptions!$G:$H,2,FALSE)),"",VLOOKUP(CONCATENATE($C10,K$4),Descriptions!$G:$H,2,FALSE))</f>
        <v>(SBSA 2)
The Trail from Life to Eagle</v>
      </c>
      <c r="L10" s="37" t="str">
        <f>IF(ISERROR(VLOOKUP(CONCATENATE($C10,L$4),Descriptions!$G:$H,2,FALSE)),"",VLOOKUP(CONCATENATE($C10,L$4),Descriptions!$G:$H,2,FALSE))</f>
        <v>(SBSA 11)
First Year Backpacking</v>
      </c>
      <c r="M10" s="37" t="str">
        <f>IF(ISERROR(VLOOKUP(CONCATENATE($C10,M$4),Descriptions!$G:$H,2,FALSE)),"",VLOOKUP(CONCATENATE($C10,M$4),Descriptions!$G:$H,2,FALSE))</f>
        <v>(GEN 22)
Trek Safety – Preparation, First Aid, and Reporting</v>
      </c>
      <c r="N10" s="37" t="str">
        <f>IF(ISERROR(VLOOKUP(CONCATENATE($C10,N$4),Descriptions!$G:$H,2,FALSE)),"",VLOOKUP(CONCATENATE($C10,N$4),Descriptions!$G:$H,2,FALSE))</f>
        <v>(BCS 115)
Commissioners -- The Single Best Resource</v>
      </c>
      <c r="O10" s="37" t="str">
        <f>IF(ISERROR(VLOOKUP(CONCATENATE($C10,O$4),Descriptions!$G:$H,2,FALSE)),"",VLOOKUP(CONCATENATE($C10,O$4),Descriptions!$G:$H,2,FALSE))</f>
        <v>(DCS 506)
Coaching Commissioners</v>
      </c>
      <c r="P10" s="37" t="str">
        <f>IF(ISERROR(VLOOKUP(CONCATENATE($C10,P$4),Descriptions!$G:$H,2,FALSE)),"",VLOOKUP(CONCATENATE($C10,P$4),Descriptions!$G:$H,2,FALSE))</f>
        <v>(MCS 350)
Unit and Roundtable Commissioners Working Together</v>
      </c>
      <c r="Q10" s="37" t="str">
        <f>IF(ISERROR(VLOOKUP(CONCATENATE($C10,Q$4),Descriptions!$G:$H,2,FALSE)),"",VLOOKUP(CONCATENATE($C10,Q$4),Descriptions!$G:$H,2,FALSE))</f>
        <v>(SBSA 1)
Introduction to Leadership Skills for Troops (S97)
(continued)</v>
      </c>
      <c r="R10" s="37" t="str">
        <f>IF(ISERROR(VLOOKUP(CONCATENATE($C10,R$4),Descriptions!$G:$H,2,FALSE)),"",VLOOKUP(CONCATENATE($C10,R$4),Descriptions!$G:$H,2,FALSE))</f>
        <v>(SBSA 17)
Troops - Youth on Youth YPT for Summer Camp
(Two periods)</v>
      </c>
      <c r="S10" s="37" t="str">
        <f>IF(ISERROR(VLOOKUP(CONCATENATE($C10,S$4),Descriptions!$G:$H,2,FALSE)),"",VLOOKUP(CONCATENATE($C10,S$4),Descriptions!$G:$H,2,FALSE))</f>
        <v/>
      </c>
    </row>
    <row r="11" spans="2:19" ht="120" customHeight="1" x14ac:dyDescent="0.25">
      <c r="B11" s="39" t="s">
        <v>58</v>
      </c>
      <c r="C11" s="36" t="s">
        <v>101</v>
      </c>
      <c r="D11" s="37" t="str">
        <f>IF(ISERROR(VLOOKUP(CONCATENATE($C11,D$4),Descriptions!$G:$H,2,FALSE)),"",VLOOKUP(CONCATENATE($C11,D$4),Descriptions!$G:$H,2,FALSE))</f>
        <v>(GEN 12)
Youth Protection Training
(continued)</v>
      </c>
      <c r="E11" s="37" t="str">
        <f>IF(ISERROR(VLOOKUP(CONCATENATE($C11,E$4),Descriptions!$G:$H,2,FALSE)),"",VLOOKUP(CONCATENATE($C11,E$4),Descriptions!$G:$H,2,FALSE))</f>
        <v>(CUB 3)
Pack Plan for a Year
(continued)</v>
      </c>
      <c r="F11" s="37" t="str">
        <f>IF(ISERROR(VLOOKUP(CONCATENATE($C11,F$4),Descriptions!$G:$H,2,FALSE)),"",VLOOKUP(CONCATENATE($C11,F$4),Descriptions!$G:$H,2,FALSE))</f>
        <v>(CUB 2)
Cub Scout put the "Outing" in Scouting</v>
      </c>
      <c r="G11" s="37" t="str">
        <f>IF(ISERROR(VLOOKUP(CONCATENATE($C11,G$4),Descriptions!$G:$H,2,FALSE)),"",VLOOKUP(CONCATENATE($C11,G$4),Descriptions!$G:$H,2,FALSE))</f>
        <v>(CUB 14)
Basic Knot Tying</v>
      </c>
      <c r="H11" s="37" t="str">
        <f>IF(ISERROR(VLOOKUP(CONCATENATE($C11,H$4),Descriptions!$G:$H,2,FALSE)),"",VLOOKUP(CONCATENATE($C11,H$4),Descriptions!$G:$H,2,FALSE))</f>
        <v>(GEN 14)
Philmont Training Center &amp; High Adventure Base</v>
      </c>
      <c r="I11" s="37" t="str">
        <f>IF(ISERROR(VLOOKUP(CONCATENATE($C11,I$4),Descriptions!$G:$H,2,FALSE)),"",VLOOKUP(CONCATENATE($C11,I$4),Descriptions!$G:$H,2,FALSE))</f>
        <v>(SBSA 3)
Eagle Scout Projects</v>
      </c>
      <c r="J11" s="37" t="str">
        <f>IF(ISERROR(VLOOKUP(CONCATENATE($C11,J$4),Descriptions!$G:$H,2,FALSE)),"",VLOOKUP(CONCATENATE($C11,J$4),Descriptions!$G:$H,2,FALSE))</f>
        <v>(SBSA 18)
Developing Youth Leaders</v>
      </c>
      <c r="K11" s="37" t="str">
        <f>IF(ISERROR(VLOOKUP(CONCATENATE($C11,K$4),Descriptions!$G:$H,2,FALSE)),"",VLOOKUP(CONCATENATE($C11,K$4),Descriptions!$G:$H,2,FALSE))</f>
        <v>(SBSA 5)
Citizenship in Society Merit Badge Counselor</v>
      </c>
      <c r="L11" s="37" t="str">
        <f>IF(ISERROR(VLOOKUP(CONCATENATE($C11,L$4),Descriptions!$G:$H,2,FALSE)),"",VLOOKUP(CONCATENATE($C11,L$4),Descriptions!$G:$H,2,FALSE))</f>
        <v>(GEN 1)
Volunteer-Professional Relationships</v>
      </c>
      <c r="M11" s="37" t="str">
        <f>IF(ISERROR(VLOOKUP(CONCATENATE($C11,M$4),Descriptions!$G:$H,2,FALSE)),"",VLOOKUP(CONCATENATE($C11,M$4),Descriptions!$G:$H,2,FALSE))</f>
        <v>(SBSA 13)
How to pick, plan and train for a Philmont Hike</v>
      </c>
      <c r="N11" s="37" t="str">
        <f>IF(ISERROR(VLOOKUP(CONCATENATE($C11,N$4),Descriptions!$G:$H,2,FALSE)),"",VLOOKUP(CONCATENATE($C11,N$4),Descriptions!$G:$H,2,FALSE))</f>
        <v>(MCS 313)
Onboarding Commissioners</v>
      </c>
      <c r="O11" s="37" t="str">
        <f>IF(ISERROR(VLOOKUP(CONCATENATE($C11,O$4),Descriptions!$G:$H,2,FALSE)),"",VLOOKUP(CONCATENATE($C11,O$4),Descriptions!$G:$H,2,FALSE))</f>
        <v>(BCS 125)
Commissioner Culture</v>
      </c>
      <c r="P11" s="37" t="str">
        <f>IF(ISERROR(VLOOKUP(CONCATENATE($C11,P$4),Descriptions!$G:$H,2,FALSE)),"",VLOOKUP(CONCATENATE($C11,P$4),Descriptions!$G:$H,2,FALSE))</f>
        <v>(MCS 358)
Addressing Unit Challenges Through Roundtable</v>
      </c>
      <c r="Q11" s="37" t="str">
        <f>IF(ISERROR(VLOOKUP(CONCATENATE($C11,Q$4),Descriptions!$G:$H,2,FALSE)),"",VLOOKUP(CONCATENATE($C11,Q$4),Descriptions!$G:$H,2,FALSE))</f>
        <v>(YTH 2)
Chaplain Aid Training for Scouts</v>
      </c>
      <c r="R11" s="37" t="str">
        <f>IF(ISERROR(VLOOKUP(CONCATENATE($C11,R$4),Descriptions!$G:$H,2,FALSE)),"",VLOOKUP(CONCATENATE($C11,R$4),Descriptions!$G:$H,2,FALSE))</f>
        <v>(SBSA 17)
Troops - Youth on Youth YPT for Summer Camp
(continued)</v>
      </c>
      <c r="S11" s="37" t="str">
        <f>IF(ISERROR(VLOOKUP(CONCATENATE($C11,S$4),Descriptions!$G:$H,2,FALSE)),"",VLOOKUP(CONCATENATE($C11,S$4),Descriptions!$G:$H,2,FALSE))</f>
        <v/>
      </c>
    </row>
    <row r="12" spans="2:19" x14ac:dyDescent="0.25">
      <c r="B12" s="4"/>
      <c r="C12" s="28"/>
      <c r="D12" s="7"/>
      <c r="E12" s="7"/>
      <c r="F12" s="7"/>
      <c r="G12" s="7"/>
      <c r="H12" s="6"/>
      <c r="I12" s="7"/>
      <c r="J12" s="7"/>
      <c r="K12" s="6"/>
      <c r="L12" s="6"/>
      <c r="M12" s="6"/>
      <c r="N12" s="7"/>
      <c r="O12" s="7"/>
      <c r="P12" s="7"/>
      <c r="Q12" s="7"/>
      <c r="R12" s="7"/>
      <c r="S12" s="7"/>
    </row>
    <row r="14" spans="2:19" x14ac:dyDescent="0.25">
      <c r="B14" s="3" t="s">
        <v>67</v>
      </c>
      <c r="C14" s="27"/>
    </row>
    <row r="15" spans="2:19" x14ac:dyDescent="0.25">
      <c r="I15" s="5"/>
      <c r="J15" s="5"/>
    </row>
    <row r="16" spans="2:19" x14ac:dyDescent="0.25">
      <c r="B16" s="3" t="s">
        <v>68</v>
      </c>
      <c r="C16" s="27"/>
      <c r="I16" s="5"/>
      <c r="J16" s="5"/>
    </row>
    <row r="17" spans="2:8" x14ac:dyDescent="0.25">
      <c r="B17" s="2" t="s">
        <v>69</v>
      </c>
    </row>
    <row r="18" spans="2:8" x14ac:dyDescent="0.25">
      <c r="B18" s="2" t="s">
        <v>70</v>
      </c>
    </row>
    <row r="19" spans="2:8" x14ac:dyDescent="0.25">
      <c r="B19" s="2" t="s">
        <v>71</v>
      </c>
    </row>
    <row r="20" spans="2:8" x14ac:dyDescent="0.25">
      <c r="B20" s="2" t="s">
        <v>72</v>
      </c>
    </row>
    <row r="21" spans="2:8" x14ac:dyDescent="0.25">
      <c r="B21" s="2" t="s">
        <v>73</v>
      </c>
    </row>
    <row r="22" spans="2:8" x14ac:dyDescent="0.25">
      <c r="B22" s="2" t="s">
        <v>74</v>
      </c>
    </row>
    <row r="23" spans="2:8" x14ac:dyDescent="0.25">
      <c r="B23" s="2" t="s">
        <v>75</v>
      </c>
      <c r="H23"/>
    </row>
    <row r="24" spans="2:8" x14ac:dyDescent="0.25">
      <c r="B24" s="2" t="s">
        <v>102</v>
      </c>
      <c r="H24"/>
    </row>
    <row r="26" spans="2:8" x14ac:dyDescent="0.25">
      <c r="B26" s="5"/>
      <c r="C26" s="28"/>
    </row>
    <row r="27" spans="2:8" x14ac:dyDescent="0.25">
      <c r="B27" s="5"/>
      <c r="C27" s="28"/>
    </row>
    <row r="28" spans="2:8" x14ac:dyDescent="0.25">
      <c r="B28" s="5"/>
      <c r="C28" s="28"/>
    </row>
    <row r="31" spans="2:8" x14ac:dyDescent="0.25">
      <c r="B31" s="5"/>
      <c r="C31" s="28"/>
    </row>
    <row r="32" spans="2:8" x14ac:dyDescent="0.25">
      <c r="B32" s="5"/>
      <c r="C32" s="28"/>
    </row>
    <row r="34" spans="4:4" x14ac:dyDescent="0.25">
      <c r="D34" s="5"/>
    </row>
    <row r="62" spans="2:3" x14ac:dyDescent="0.25">
      <c r="B62" s="3"/>
      <c r="C62" s="27"/>
    </row>
  </sheetData>
  <mergeCells count="1">
    <mergeCell ref="G1:R1"/>
  </mergeCells>
  <phoneticPr fontId="4" type="noConversion"/>
  <conditionalFormatting sqref="D6:R9 D10:N11 P10:R11">
    <cfRule type="endsWith" dxfId="19" priority="6" operator="endsWith" text="(3 periods)">
      <formula>RIGHT(D6,LEN("(3 periods)"))="(3 periods)"</formula>
    </cfRule>
    <cfRule type="endsWith" dxfId="18" priority="7" operator="endsWith" text="(2 periods)">
      <formula>RIGHT(D6,LEN("(2 periods)"))="(2 periods)"</formula>
    </cfRule>
    <cfRule type="endsWith" dxfId="17" priority="8" operator="endsWith" text="(continued)">
      <formula>RIGHT(D6,LEN("(continued)"))="(continued)"</formula>
    </cfRule>
  </conditionalFormatting>
  <conditionalFormatting sqref="S6:S11">
    <cfRule type="endsWith" dxfId="16" priority="1" operator="endsWith" text="(3 periods)">
      <formula>RIGHT(S6,LEN("(3 periods)"))="(3 periods)"</formula>
    </cfRule>
    <cfRule type="endsWith" dxfId="15" priority="2" operator="endsWith" text="(2 periods)">
      <formula>RIGHT(S6,LEN("(2 periods)"))="(2 periods)"</formula>
    </cfRule>
    <cfRule type="endsWith" dxfId="14" priority="3" operator="endsWith" text="(continued)">
      <formula>RIGHT(S6,LEN("(continued)"))="(continued)"</formula>
    </cfRule>
  </conditionalFormatting>
  <printOptions horizontalCentered="1" verticalCentered="1"/>
  <pageMargins left="0.2" right="0.2" top="0.5" bottom="0.75" header="0.3" footer="0.3"/>
  <pageSetup paperSize="5" scale="12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5845-4185-4DAD-81B2-19B682AD9289}">
  <sheetPr>
    <pageSetUpPr fitToPage="1"/>
  </sheetPr>
  <dimension ref="B1:S62"/>
  <sheetViews>
    <sheetView zoomScale="80" zoomScaleNormal="80" workbookViewId="0">
      <selection activeCell="S2" sqref="S2"/>
    </sheetView>
  </sheetViews>
  <sheetFormatPr defaultColWidth="9.140625" defaultRowHeight="15" x14ac:dyDescent="0.25"/>
  <cols>
    <col min="1" max="1" width="2.140625" style="2" customWidth="1"/>
    <col min="2" max="2" width="14.7109375" style="2" customWidth="1"/>
    <col min="3" max="3" width="4.42578125" style="29" customWidth="1"/>
    <col min="4" max="19" width="18.7109375" style="2" customWidth="1"/>
    <col min="20" max="16384" width="9.140625" style="2"/>
  </cols>
  <sheetData>
    <row r="1" spans="2:19" ht="111" customHeight="1" x14ac:dyDescent="0.25">
      <c r="E1" s="51"/>
      <c r="G1" s="98" t="s">
        <v>309</v>
      </c>
      <c r="H1" s="98"/>
      <c r="I1" s="98"/>
      <c r="J1" s="98"/>
      <c r="K1" s="98"/>
      <c r="L1" s="98"/>
      <c r="M1" s="98"/>
      <c r="N1" s="98"/>
      <c r="O1" s="98"/>
      <c r="P1" s="98"/>
      <c r="Q1" s="98"/>
      <c r="R1" s="98"/>
    </row>
    <row r="2" spans="2:19" ht="75.75" customHeight="1" x14ac:dyDescent="0.25"/>
    <row r="3" spans="2:19" x14ac:dyDescent="0.25">
      <c r="B3" s="2" t="str">
        <f>'UOS 25'!B3</f>
        <v>v1.10.25</v>
      </c>
    </row>
    <row r="4" spans="2:19" x14ac:dyDescent="0.25">
      <c r="D4" s="35" t="s">
        <v>83</v>
      </c>
      <c r="E4" s="35" t="s">
        <v>84</v>
      </c>
      <c r="F4" s="35" t="s">
        <v>85</v>
      </c>
      <c r="G4" s="35" t="s">
        <v>86</v>
      </c>
      <c r="H4" s="35" t="s">
        <v>87</v>
      </c>
      <c r="I4" s="35" t="s">
        <v>88</v>
      </c>
      <c r="J4" s="35" t="s">
        <v>89</v>
      </c>
      <c r="K4" s="35" t="s">
        <v>90</v>
      </c>
      <c r="L4" s="35" t="s">
        <v>91</v>
      </c>
      <c r="M4" s="35" t="s">
        <v>92</v>
      </c>
      <c r="N4" s="35" t="s">
        <v>93</v>
      </c>
      <c r="O4" s="35" t="s">
        <v>94</v>
      </c>
      <c r="P4" s="35" t="s">
        <v>506</v>
      </c>
      <c r="Q4" s="35" t="s">
        <v>95</v>
      </c>
      <c r="R4" s="35" t="s">
        <v>96</v>
      </c>
      <c r="S4" s="35" t="s">
        <v>312</v>
      </c>
    </row>
    <row r="5" spans="2:19" x14ac:dyDescent="0.25">
      <c r="B5" s="38" t="s">
        <v>15</v>
      </c>
      <c r="C5" s="31"/>
      <c r="D5" s="32"/>
      <c r="E5" s="33"/>
      <c r="F5" s="33"/>
      <c r="G5" s="33"/>
      <c r="H5" s="33"/>
      <c r="I5" s="33"/>
      <c r="J5" s="33"/>
      <c r="K5" s="33"/>
      <c r="L5" s="33"/>
      <c r="M5" s="33"/>
      <c r="N5" s="33"/>
      <c r="O5" s="33"/>
      <c r="P5" s="34"/>
      <c r="Q5" s="33"/>
      <c r="R5" s="33"/>
      <c r="S5" s="34"/>
    </row>
    <row r="6" spans="2:19" ht="120" customHeight="1" x14ac:dyDescent="0.25">
      <c r="B6" s="39" t="s">
        <v>16</v>
      </c>
      <c r="C6" s="36" t="s">
        <v>97</v>
      </c>
      <c r="D6" s="37" t="str">
        <f>IF(ISERROR(VLOOKUP(CONCATENATE($C6,D$4),Descriptions!$G:$H,2,FALSE)),"",VLOOKUP(CONCATENATE($C6,D$4),Descriptions!$G:$H,2,FALSE))</f>
        <v>(GEN 23)
Understand ADD/ADHD &amp; Special Needs Scouting</v>
      </c>
      <c r="E6" s="37" t="str">
        <f>IF(ISERROR(VLOOKUP(CONCATENATE($C6,E$4),Descriptions!$G:$H,2,FALSE)),"",VLOOKUP(CONCATENATE($C6,E$4),Descriptions!$G:$H,2,FALSE))</f>
        <v>(CUB 10)
Adults transitioning from a Pack to a Troop</v>
      </c>
      <c r="F6" s="37" t="str">
        <f>IF(ISERROR(VLOOKUP(CONCATENATE($C6,F$4),Descriptions!$G:$H,2,FALSE)),"",VLOOKUP(CONCATENATE($C6,F$4),Descriptions!$G:$H,2,FALSE))</f>
        <v>(GEN 2)
Why Growth is Important to All of Us</v>
      </c>
      <c r="G6" s="37" t="str">
        <f>IF(ISERROR(VLOOKUP(CONCATENATE($C6,G$4),Descriptions!$G:$H,2,FALSE)),"",VLOOKUP(CONCATENATE($C6,G$4),Descriptions!$G:$H,2,FALSE))</f>
        <v>(GEN 3)
Scoutbook Overview and Hacks</v>
      </c>
      <c r="H6" s="37" t="str">
        <f>IF(ISERROR(VLOOKUP(CONCATENATE($C6,H$4),Descriptions!$G:$H,2,FALSE)),"",VLOOKUP(CONCATENATE($C6,H$4),Descriptions!$G:$H,2,FALSE))</f>
        <v>(GEN 10)
Charter Organization Representative
(Two periods)</v>
      </c>
      <c r="I6" s="37" t="str">
        <f>IF(ISERROR(VLOOKUP(CONCATENATE($C6,I$4),Descriptions!$G:$H,2,FALSE)),"",VLOOKUP(CONCATENATE($C6,I$4),Descriptions!$G:$H,2,FALSE))</f>
        <v>(CUB 4)
Pack Committee Chair and Committee Member
(Two Periods)</v>
      </c>
      <c r="J6" s="37" t="str">
        <f>IF(ISERROR(VLOOKUP(CONCATENATE($C6,J$4),Descriptions!$G:$H,2,FALSE)),"",VLOOKUP(CONCATENATE($C6,J$4),Descriptions!$G:$H,2,FALSE))</f>
        <v>(SBSA 4)
Troop Committee Chair and Committee Member
(Two periods)</v>
      </c>
      <c r="K6" s="37" t="str">
        <f>IF(ISERROR(VLOOKUP(CONCATENATE($C6,K$4),Descriptions!$G:$H,2,FALSE)),"",VLOOKUP(CONCATENATE($C6,K$4),Descriptions!$G:$H,2,FALSE))</f>
        <v>(SBSA 8)
How to conduct a Scoutmaster Conference</v>
      </c>
      <c r="L6" s="37" t="str">
        <f>IF(ISERROR(VLOOKUP(CONCATENATE($C6,L$4),Descriptions!$G:$H,2,FALSE)),"",VLOOKUP(CONCATENATE($C6,L$4),Descriptions!$G:$H,2,FALSE))</f>
        <v>(GEN 5)
How to become a Nova Counselor or SuperNova Mentor</v>
      </c>
      <c r="M6" s="37" t="str">
        <f>IF(ISERROR(VLOOKUP(CONCATENATE($C6,M$4),Descriptions!$G:$H,2,FALSE)),"",VLOOKUP(CONCATENATE($C6,M$4),Descriptions!$G:$H,2,FALSE))</f>
        <v>(HAT 1)
Introduction to HAT</v>
      </c>
      <c r="N6" s="37" t="str">
        <f>IF(ISERROR(VLOOKUP(CONCATENATE($C6,N$4),Descriptions!$G:$H,2,FALSE)),"",VLOOKUP(CONCATENATE($C6,N$4),Descriptions!$G:$H,2,FALSE))</f>
        <v>(BCS 104)
Contacting Units</v>
      </c>
      <c r="O6" s="37" t="str">
        <f>IF(ISERROR(VLOOKUP(CONCATENATE($C6,O$4),Descriptions!$G:$H,2,FALSE)),"",VLOOKUP(CONCATENATE($C6,O$4),Descriptions!$G:$H,2,FALSE))</f>
        <v>(DCS 501)
Selecting &amp; Limiting Scope of Your Doctoral Project Thesis</v>
      </c>
      <c r="P6" s="37" t="str">
        <f>IF(ISERROR(VLOOKUP(CONCATENATE($C6,P$4),Descriptions!$G:$H,2,FALSE)),"",VLOOKUP(CONCATENATE($C6,P$4),Descriptions!$G:$H,2,FALSE))</f>
        <v>(MCS 304)
Service to Units at Risk</v>
      </c>
      <c r="Q6" s="37" t="str">
        <f>IF(ISERROR(VLOOKUP(CONCATENATE($C6,Q$4),Descriptions!$G:$H,2,FALSE)),"",VLOOKUP(CONCATENATE($C6,Q$4),Descriptions!$G:$H,2,FALSE))</f>
        <v>(SBSA 1)
Introduction to Leadership Skills for Troops (S97)
(Four sessions)</v>
      </c>
      <c r="R6" s="37" t="str">
        <f>IF(ISERROR(VLOOKUP(CONCATENATE($C6,R$4),Descriptions!$G:$H,2,FALSE)),"",VLOOKUP(CONCATENATE($C6,R$4),Descriptions!$G:$H,2,FALSE))</f>
        <v>(YTH 1)
Den Chief for Scouts
(Three periods)</v>
      </c>
      <c r="S6" s="37" t="str">
        <f>IF(ISERROR(VLOOKUP(CONCATENATE($C6,S$4),Descriptions!$G:$H,2,FALSE)),"",VLOOKUP(CONCATENATE($C6,S$4),Descriptions!$G:$H,2,FALSE))</f>
        <v/>
      </c>
    </row>
    <row r="7" spans="2:19" ht="120" customHeight="1" x14ac:dyDescent="0.25">
      <c r="B7" s="39" t="s">
        <v>29</v>
      </c>
      <c r="C7" s="36" t="s">
        <v>98</v>
      </c>
      <c r="D7" s="37" t="str">
        <f>IF(ISERROR(VLOOKUP(CONCATENATE($C7,D$4),Descriptions!$G:$H,2,FALSE)),"",VLOOKUP(CONCATENATE($C7,D$4),Descriptions!$G:$H,2,FALSE))</f>
        <v>(CUB 7)
Cub Scout Advancement</v>
      </c>
      <c r="E7" s="37" t="str">
        <f>IF(ISERROR(VLOOKUP(CONCATENATE($C7,E$4),Descriptions!$G:$H,2,FALSE)),"",VLOOKUP(CONCATENATE($C7,E$4),Descriptions!$G:$H,2,FALSE))</f>
        <v>(GEN 33)
Product Sales - Best Practices</v>
      </c>
      <c r="F7" s="37" t="str">
        <f>IF(ISERROR(VLOOKUP(CONCATENATE($C7,F$4),Descriptions!$G:$H,2,FALSE)),"",VLOOKUP(CONCATENATE($C7,F$4),Descriptions!$G:$H,2,FALSE))</f>
        <v>(GEN 32)
Adult Awards</v>
      </c>
      <c r="G7" s="37" t="str">
        <f>IF(ISERROR(VLOOKUP(CONCATENATE($C7,G$4),Descriptions!$G:$H,2,FALSE)),"",VLOOKUP(CONCATENATE($C7,G$4),Descriptions!$G:$H,2,FALSE))</f>
        <v>(SBSA 15)
Advancement - Trail to First Class</v>
      </c>
      <c r="H7" s="37" t="str">
        <f>IF(ISERROR(VLOOKUP(CONCATENATE($C7,H$4),Descriptions!$G:$H,2,FALSE)),"",VLOOKUP(CONCATENATE($C7,H$4),Descriptions!$G:$H,2,FALSE))</f>
        <v>(GEN 10)
Charter Organization Representative
(continued)</v>
      </c>
      <c r="I7" s="37" t="str">
        <f>IF(ISERROR(VLOOKUP(CONCATENATE($C7,I$4),Descriptions!$G:$H,2,FALSE)),"",VLOOKUP(CONCATENATE($C7,I$4),Descriptions!$G:$H,2,FALSE))</f>
        <v>(CUB 4)
Pack Committee Chair and Committee Member
(continued)</v>
      </c>
      <c r="J7" s="37" t="str">
        <f>IF(ISERROR(VLOOKUP(CONCATENATE($C7,J$4),Descriptions!$G:$H,2,FALSE)),"",VLOOKUP(CONCATENATE($C7,J$4),Descriptions!$G:$H,2,FALSE))</f>
        <v>(SBSA 4)
Troop Committee Chair and Committee Member
(continued)</v>
      </c>
      <c r="K7" s="37" t="str">
        <f>IF(ISERROR(VLOOKUP(CONCATENATE($C7,K$4),Descriptions!$G:$H,2,FALSE)),"",VLOOKUP(CONCATENATE($C7,K$4),Descriptions!$G:$H,2,FALSE))</f>
        <v>(SBSA 9)
How to do a Board of Review</v>
      </c>
      <c r="L7" s="37" t="str">
        <f>IF(ISERROR(VLOOKUP(CONCATENATE($C7,L$4),Descriptions!$G:$H,2,FALSE)),"",VLOOKUP(CONCATENATE($C7,L$4),Descriptions!$G:$H,2,FALSE))</f>
        <v>(GEN 4)
Messengers of Peace</v>
      </c>
      <c r="M7" s="37" t="str">
        <f>IF(ISERROR(VLOOKUP(CONCATENATE($C7,M$4),Descriptions!$G:$H,2,FALSE)),"",VLOOKUP(CONCATENATE($C7,M$4),Descriptions!$G:$H,2,FALSE))</f>
        <v>(HAT 3)
HAT Planning A Long-Term Sierra Trek</v>
      </c>
      <c r="N7" s="37" t="str">
        <f>IF(ISERROR(VLOOKUP(CONCATENATE($C7,N$4),Descriptions!$G:$H,2,FALSE)),"",VLOOKUP(CONCATENATE($C7,N$4),Descriptions!$G:$H,2,FALSE))</f>
        <v>(BCS 111)
Commissioner and S.A.F.E. Scouting</v>
      </c>
      <c r="O7" s="37" t="str">
        <f>IF(ISERROR(VLOOKUP(CONCATENATE($C7,O$4),Descriptions!$G:$H,2,FALSE)),"",VLOOKUP(CONCATENATE($C7,O$4),Descriptions!$G:$H,2,FALSE))</f>
        <v>(DCS 503)
Developing Your Project or Thesis</v>
      </c>
      <c r="P7" s="37" t="str">
        <f>IF(ISERROR(VLOOKUP(CONCATENATE($C7,P$4),Descriptions!$G:$H,2,FALSE)),"",VLOOKUP(CONCATENATE($C7,P$4),Descriptions!$G:$H,2,FALSE))</f>
        <v>(MCS 310)
Succession Planning</v>
      </c>
      <c r="Q7" s="37" t="str">
        <f>IF(ISERROR(VLOOKUP(CONCATENATE($C7,Q$4),Descriptions!$G:$H,2,FALSE)),"",VLOOKUP(CONCATENATE($C7,Q$4),Descriptions!$G:$H,2,FALSE))</f>
        <v>(SBSA 1)
Introduction to Leadership Skills for Troops (S97)
(continued)</v>
      </c>
      <c r="R7" s="37" t="str">
        <f>IF(ISERROR(VLOOKUP(CONCATENATE($C7,R$4),Descriptions!$G:$H,2,FALSE)),"",VLOOKUP(CONCATENATE($C7,R$4),Descriptions!$G:$H,2,FALSE))</f>
        <v>(YTH 1)
Den Chief for Scouts
(continued)</v>
      </c>
      <c r="S7" s="37" t="str">
        <f>IF(ISERROR(VLOOKUP(CONCATENATE($C7,S$4),Descriptions!$G:$H,2,FALSE)),"",VLOOKUP(CONCATENATE($C7,S$4),Descriptions!$G:$H,2,FALSE))</f>
        <v/>
      </c>
    </row>
    <row r="8" spans="2:19" ht="120" customHeight="1" x14ac:dyDescent="0.25">
      <c r="B8" s="39" t="s">
        <v>37</v>
      </c>
      <c r="C8" s="36" t="s">
        <v>99</v>
      </c>
      <c r="D8" s="37" t="str">
        <f>IF(ISERROR(VLOOKUP(CONCATENATE($C8,D$4),Descriptions!$G:$H,2,FALSE)),"",VLOOKUP(CONCATENATE($C8,D$4),Descriptions!$G:$H,2,FALSE))</f>
        <v>(GEN 27)
New Parent Onboarding &amp; Orientation</v>
      </c>
      <c r="E8" s="37" t="str">
        <f>IF(ISERROR(VLOOKUP(CONCATENATE($C8,E$4),Descriptions!$G:$H,2,FALSE)),"",VLOOKUP(CONCATENATE($C8,E$4),Descriptions!$G:$H,2,FALSE))</f>
        <v>(GEN 34)
Building Pack/Troop Relationships</v>
      </c>
      <c r="F8" s="37" t="str">
        <f>IF(ISERROR(VLOOKUP(CONCATENATE($C8,F$4),Descriptions!$G:$H,2,FALSE)),"",VLOOKUP(CONCATENATE($C8,F$4),Descriptions!$G:$H,2,FALSE))</f>
        <v>(GEN 8)
Religious Awards / Religious Emblem Coordinator</v>
      </c>
      <c r="G8" s="37" t="str">
        <f>IF(ISERROR(VLOOKUP(CONCATENATE($C8,G$4),Descriptions!$G:$H,2,FALSE)),"",VLOOKUP(CONCATENATE($C8,G$4),Descriptions!$G:$H,2,FALSE))</f>
        <v>(CUB 5)
Pack Recruitment</v>
      </c>
      <c r="H8" s="37" t="str">
        <f>IF(ISERROR(VLOOKUP(CONCATENATE($C8,H$4),Descriptions!$G:$H,2,FALSE)),"",VLOOKUP(CONCATENATE($C8,H$4),Descriptions!$G:$H,2,FALSE))</f>
        <v>(CNCL 2)
Open Session w Council Key 3</v>
      </c>
      <c r="I8" s="37" t="str">
        <f>IF(ISERROR(VLOOKUP(CONCATENATE($C8,I$4),Descriptions!$G:$H,2,FALSE)),"",VLOOKUP(CONCATENATE($C8,I$4),Descriptions!$G:$H,2,FALSE))</f>
        <v>(GEN 16)
Earn your Alumni Award Knot!</v>
      </c>
      <c r="J8" s="37" t="str">
        <f>IF(ISERROR(VLOOKUP(CONCATENATE($C8,J$4),Descriptions!$G:$H,2,FALSE)),"",VLOOKUP(CONCATENATE($C8,J$4),Descriptions!$G:$H,2,FALSE))</f>
        <v>(SBSA 12)
Now you're a Scoutmaster or Asst. Scoutmaster, what's next?
(Two sessions)</v>
      </c>
      <c r="K8" s="37" t="str">
        <f>IF(ISERROR(VLOOKUP(CONCATENATE($C8,K$4),Descriptions!$G:$H,2,FALSE)),"",VLOOKUP(CONCATENATE($C8,K$4),Descriptions!$G:$H,2,FALSE))</f>
        <v>(SBSA 6)
Merit Badge Counselor</v>
      </c>
      <c r="L8" s="37" t="str">
        <f>IF(ISERROR(VLOOKUP(CONCATENATE($C8,L$4),Descriptions!$G:$H,2,FALSE)),"",VLOOKUP(CONCATENATE($C8,L$4),Descriptions!$G:$H,2,FALSE))</f>
        <v>(GEN 24)
Risk Management (Safety &amp; Health)</v>
      </c>
      <c r="M8" s="37" t="str">
        <f>IF(ISERROR(VLOOKUP(CONCATENATE($C8,M$4),Descriptions!$G:$H,2,FALSE)),"",VLOOKUP(CONCATENATE($C8,M$4),Descriptions!$G:$H,2,FALSE))</f>
        <v>(HAT 4)
HAT Santa Catalina And Channel Islands</v>
      </c>
      <c r="N8" s="37" t="str">
        <f>IF(ISERROR(VLOOKUP(CONCATENATE($C8,N$4),Descriptions!$G:$H,2,FALSE)),"",VLOOKUP(CONCATENATE($C8,N$4),Descriptions!$G:$H,2,FALSE))</f>
        <v>(BCS 113)
Welcoming, Engaging, and Onboarding New Commissioners</v>
      </c>
      <c r="O8" s="37" t="str">
        <f>IF(ISERROR(VLOOKUP(CONCATENATE($C8,O$4),Descriptions!$G:$H,2,FALSE)),"",VLOOKUP(CONCATENATE($C8,O$4),Descriptions!$G:$H,2,FALSE))</f>
        <v>(DCS 507)
Becoming a Project/Thesis Advisor</v>
      </c>
      <c r="P8" s="37" t="str">
        <f>IF(ISERROR(VLOOKUP(CONCATENATE($C8,P$4),Descriptions!$G:$H,2,FALSE)),"",VLOOKUP(CONCATENATE($C8,P$4),Descriptions!$G:$H,2,FALSE))</f>
        <v>(BCS 150)
Roundtables in Unit Service</v>
      </c>
      <c r="Q8" s="37" t="str">
        <f>IF(ISERROR(VLOOKUP(CONCATENATE($C8,Q$4),Descriptions!$G:$H,2,FALSE)),"",VLOOKUP(CONCATENATE($C8,Q$4),Descriptions!$G:$H,2,FALSE))</f>
        <v>(SBSA 1)
Introduction to Leadership Skills for Troops (S97)
(continued)</v>
      </c>
      <c r="R8" s="37" t="str">
        <f>IF(ISERROR(VLOOKUP(CONCATENATE($C8,R$4),Descriptions!$G:$H,2,FALSE)),"",VLOOKUP(CONCATENATE($C8,R$4),Descriptions!$G:$H,2,FALSE))</f>
        <v>(YTH 1)
Den Chief for Scouts
(continued)</v>
      </c>
      <c r="S8" s="37" t="str">
        <f>IF(ISERROR(VLOOKUP(CONCATENATE($C8,S$4),Descriptions!$G:$H,2,FALSE)),"",VLOOKUP(CONCATENATE($C8,S$4),Descriptions!$G:$H,2,FALSE))</f>
        <v/>
      </c>
    </row>
    <row r="9" spans="2:19" x14ac:dyDescent="0.25">
      <c r="B9" s="38" t="s">
        <v>47</v>
      </c>
      <c r="C9" s="31"/>
      <c r="D9" s="32"/>
      <c r="E9" s="33"/>
      <c r="F9" s="33"/>
      <c r="G9" s="33"/>
      <c r="H9" s="33"/>
      <c r="I9" s="33"/>
      <c r="J9" s="33"/>
      <c r="K9" s="33"/>
      <c r="L9" s="33"/>
      <c r="M9" s="33"/>
      <c r="N9" s="33"/>
      <c r="O9" s="33"/>
      <c r="P9" s="34"/>
      <c r="Q9" s="33"/>
      <c r="R9" s="33"/>
      <c r="S9" s="34"/>
    </row>
    <row r="10" spans="2:19" ht="120" customHeight="1" x14ac:dyDescent="0.25">
      <c r="B10" s="39" t="s">
        <v>48</v>
      </c>
      <c r="C10" s="36" t="s">
        <v>100</v>
      </c>
      <c r="D10" s="37" t="str">
        <f>IF(ISERROR(VLOOKUP(CONCATENATE($C10,D$4),Descriptions!$G:$H,2,FALSE)),"",VLOOKUP(CONCATENATE($C10,D$4),Descriptions!$G:$H,2,FALSE))</f>
        <v>(GEN 12)
Youth Protection Training
(Two periods)</v>
      </c>
      <c r="E10" s="37" t="str">
        <f>IF(ISERROR(VLOOKUP(CONCATENATE($C10,E$4),Descriptions!$G:$H,2,FALSE)),"",VLOOKUP(CONCATENATE($C10,E$4),Descriptions!$G:$H,2,FALSE))</f>
        <v>(CUB 3)
Pack Plan for a Year
(Two periods)</v>
      </c>
      <c r="F10" s="37" t="str">
        <f>IF(ISERROR(VLOOKUP(CONCATENATE($C10,F$4),Descriptions!$G:$H,2,FALSE)),"",VLOOKUP(CONCATENATE($C10,F$4),Descriptions!$G:$H,2,FALSE))</f>
        <v>(CUB 1)
Cub Scout Crafts</v>
      </c>
      <c r="G10" s="37" t="str">
        <f>IF(ISERROR(VLOOKUP(CONCATENATE($C10,G$4),Descriptions!$G:$H,2,FALSE)),"",VLOOKUP(CONCATENATE($C10,G$4),Descriptions!$G:$H,2,FALSE))</f>
        <v>(GEN 6)
The Nuts and Bolts of Putting on a Nova Class</v>
      </c>
      <c r="H10" s="37" t="str">
        <f>IF(ISERROR(VLOOKUP(CONCATENATE($C10,H$4),Descriptions!$G:$H,2,FALSE)),"",VLOOKUP(CONCATENATE($C10,H$4),Descriptions!$G:$H,2,FALSE))</f>
        <v>(GEN 9)
Outdoor Ethics Awareness</v>
      </c>
      <c r="I10" s="37" t="str">
        <f>IF(ISERROR(VLOOKUP(CONCATENATE($C10,I$4),Descriptions!$G:$H,2,FALSE)),"",VLOOKUP(CONCATENATE($C10,I$4),Descriptions!$G:$H,2,FALSE))</f>
        <v>(GEN 20)
How to make Survival Bracelets</v>
      </c>
      <c r="J10" s="37" t="str">
        <f>IF(ISERROR(VLOOKUP(CONCATENATE($C10,J$4),Descriptions!$G:$H,2,FALSE)),"",VLOOKUP(CONCATENATE($C10,J$4),Descriptions!$G:$H,2,FALSE))</f>
        <v>(SBSA 12)
Now you're a Scoutmaster or Asst. Scoutmaster, what's next?
(continued)</v>
      </c>
      <c r="K10" s="37" t="str">
        <f>IF(ISERROR(VLOOKUP(CONCATENATE($C10,K$4),Descriptions!$G:$H,2,FALSE)),"",VLOOKUP(CONCATENATE($C10,K$4),Descriptions!$G:$H,2,FALSE))</f>
        <v>(SBSA 2)
The Trail from Life to Eagle</v>
      </c>
      <c r="L10" s="37" t="str">
        <f>IF(ISERROR(VLOOKUP(CONCATENATE($C10,L$4),Descriptions!$G:$H,2,FALSE)),"",VLOOKUP(CONCATENATE($C10,L$4),Descriptions!$G:$H,2,FALSE))</f>
        <v>(SBSA 11)
First Year Backpacking</v>
      </c>
      <c r="M10" s="37" t="str">
        <f>IF(ISERROR(VLOOKUP(CONCATENATE($C10,M$4),Descriptions!$G:$H,2,FALSE)),"",VLOOKUP(CONCATENATE($C10,M$4),Descriptions!$G:$H,2,FALSE))</f>
        <v>(GEN 22)
Trek Safety – Preparation, First Aid, and Reporting</v>
      </c>
      <c r="N10" s="37" t="str">
        <f>IF(ISERROR(VLOOKUP(CONCATENATE($C10,N$4),Descriptions!$G:$H,2,FALSE)),"",VLOOKUP(CONCATENATE($C10,N$4),Descriptions!$G:$H,2,FALSE))</f>
        <v>(BCS 115)
Commissioners -- The Single Best Resource</v>
      </c>
      <c r="O10" s="37" t="str">
        <f>IF(ISERROR(VLOOKUP(CONCATENATE($C10,O$4),Descriptions!$G:$H,2,FALSE)),"",VLOOKUP(CONCATENATE($C10,O$4),Descriptions!$G:$H,2,FALSE))</f>
        <v>(DCS 506)
Coaching Commissioners</v>
      </c>
      <c r="P10" s="37" t="str">
        <f>IF(ISERROR(VLOOKUP(CONCATENATE($C10,P$4),Descriptions!$G:$H,2,FALSE)),"",VLOOKUP(CONCATENATE($C10,P$4),Descriptions!$G:$H,2,FALSE))</f>
        <v>(MCS 350)
Unit and Roundtable Commissioners Working Together</v>
      </c>
      <c r="Q10" s="37" t="str">
        <f>IF(ISERROR(VLOOKUP(CONCATENATE($C10,Q$4),Descriptions!$G:$H,2,FALSE)),"",VLOOKUP(CONCATENATE($C10,Q$4),Descriptions!$G:$H,2,FALSE))</f>
        <v>(SBSA 1)
Introduction to Leadership Skills for Troops (S97)
(continued)</v>
      </c>
      <c r="R10" s="37" t="str">
        <f>IF(ISERROR(VLOOKUP(CONCATENATE($C10,R$4),Descriptions!$G:$H,2,FALSE)),"",VLOOKUP(CONCATENATE($C10,R$4),Descriptions!$G:$H,2,FALSE))</f>
        <v>(SBSA 17)
Troops - Youth on Youth YPT for Summer Camp
(Two periods)</v>
      </c>
      <c r="S10" s="37" t="str">
        <f>IF(ISERROR(VLOOKUP(CONCATENATE($C10,S$4),Descriptions!$G:$H,2,FALSE)),"",VLOOKUP(CONCATENATE($C10,S$4),Descriptions!$G:$H,2,FALSE))</f>
        <v/>
      </c>
    </row>
    <row r="11" spans="2:19" ht="120" customHeight="1" x14ac:dyDescent="0.25">
      <c r="B11" s="39" t="s">
        <v>58</v>
      </c>
      <c r="C11" s="36" t="s">
        <v>101</v>
      </c>
      <c r="D11" s="37" t="str">
        <f>IF(ISERROR(VLOOKUP(CONCATENATE($C11,D$4),Descriptions!$G:$H,2,FALSE)),"",VLOOKUP(CONCATENATE($C11,D$4),Descriptions!$G:$H,2,FALSE))</f>
        <v>(GEN 12)
Youth Protection Training
(continued)</v>
      </c>
      <c r="E11" s="37" t="str">
        <f>IF(ISERROR(VLOOKUP(CONCATENATE($C11,E$4),Descriptions!$G:$H,2,FALSE)),"",VLOOKUP(CONCATENATE($C11,E$4),Descriptions!$G:$H,2,FALSE))</f>
        <v>(CUB 3)
Pack Plan for a Year
(continued)</v>
      </c>
      <c r="F11" s="37" t="str">
        <f>IF(ISERROR(VLOOKUP(CONCATENATE($C11,F$4),Descriptions!$G:$H,2,FALSE)),"",VLOOKUP(CONCATENATE($C11,F$4),Descriptions!$G:$H,2,FALSE))</f>
        <v>(CUB 2)
Cub Scout put the "Outing" in Scouting</v>
      </c>
      <c r="G11" s="37" t="str">
        <f>IF(ISERROR(VLOOKUP(CONCATENATE($C11,G$4),Descriptions!$G:$H,2,FALSE)),"",VLOOKUP(CONCATENATE($C11,G$4),Descriptions!$G:$H,2,FALSE))</f>
        <v>(CUB 14)
Basic Knot Tying</v>
      </c>
      <c r="H11" s="37" t="str">
        <f>IF(ISERROR(VLOOKUP(CONCATENATE($C11,H$4),Descriptions!$G:$H,2,FALSE)),"",VLOOKUP(CONCATENATE($C11,H$4),Descriptions!$G:$H,2,FALSE))</f>
        <v>(GEN 14)
Philmont Training Center &amp; High Adventure Base</v>
      </c>
      <c r="I11" s="37" t="str">
        <f>IF(ISERROR(VLOOKUP(CONCATENATE($C11,I$4),Descriptions!$G:$H,2,FALSE)),"",VLOOKUP(CONCATENATE($C11,I$4),Descriptions!$G:$H,2,FALSE))</f>
        <v>(SBSA 3)
Eagle Scout Projects</v>
      </c>
      <c r="J11" s="37" t="str">
        <f>IF(ISERROR(VLOOKUP(CONCATENATE($C11,J$4),Descriptions!$G:$H,2,FALSE)),"",VLOOKUP(CONCATENATE($C11,J$4),Descriptions!$G:$H,2,FALSE))</f>
        <v>(SBSA 18)
Developing Youth Leaders</v>
      </c>
      <c r="K11" s="37" t="str">
        <f>IF(ISERROR(VLOOKUP(CONCATENATE($C11,K$4),Descriptions!$G:$H,2,FALSE)),"",VLOOKUP(CONCATENATE($C11,K$4),Descriptions!$G:$H,2,FALSE))</f>
        <v>(SBSA 5)
Citizenship in Society Merit Badge Counselor</v>
      </c>
      <c r="L11" s="37" t="str">
        <f>IF(ISERROR(VLOOKUP(CONCATENATE($C11,L$4),Descriptions!$G:$H,2,FALSE)),"",VLOOKUP(CONCATENATE($C11,L$4),Descriptions!$G:$H,2,FALSE))</f>
        <v>(GEN 1)
Volunteer-Professional Relationships</v>
      </c>
      <c r="M11" s="37" t="str">
        <f>IF(ISERROR(VLOOKUP(CONCATENATE($C11,M$4),Descriptions!$G:$H,2,FALSE)),"",VLOOKUP(CONCATENATE($C11,M$4),Descriptions!$G:$H,2,FALSE))</f>
        <v>(SBSA 13)
How to pick, plan and train for a Philmont Hike</v>
      </c>
      <c r="N11" s="37" t="str">
        <f>IF(ISERROR(VLOOKUP(CONCATENATE($C11,N$4),Descriptions!$G:$H,2,FALSE)),"",VLOOKUP(CONCATENATE($C11,N$4),Descriptions!$G:$H,2,FALSE))</f>
        <v>(MCS 313)
Onboarding Commissioners</v>
      </c>
      <c r="O11" s="37" t="str">
        <f>IF(ISERROR(VLOOKUP(CONCATENATE($C11,O$4),Descriptions!$G:$H,2,FALSE)),"",VLOOKUP(CONCATENATE($C11,O$4),Descriptions!$G:$H,2,FALSE))</f>
        <v>(BCS 125)
Commissioner Culture</v>
      </c>
      <c r="P11" s="37" t="str">
        <f>IF(ISERROR(VLOOKUP(CONCATENATE($C11,P$4),Descriptions!$G:$H,2,FALSE)),"",VLOOKUP(CONCATENATE($C11,P$4),Descriptions!$G:$H,2,FALSE))</f>
        <v>(MCS 358)
Addressing Unit Challenges Through Roundtable</v>
      </c>
      <c r="Q11" s="37" t="str">
        <f>IF(ISERROR(VLOOKUP(CONCATENATE($C11,Q$4),Descriptions!$G:$H,2,FALSE)),"",VLOOKUP(CONCATENATE($C11,Q$4),Descriptions!$G:$H,2,FALSE))</f>
        <v>(YTH 2)
Chaplain Aid Training for Scouts</v>
      </c>
      <c r="R11" s="37" t="str">
        <f>IF(ISERROR(VLOOKUP(CONCATENATE($C11,R$4),Descriptions!$G:$H,2,FALSE)),"",VLOOKUP(CONCATENATE($C11,R$4),Descriptions!$G:$H,2,FALSE))</f>
        <v>(SBSA 17)
Troops - Youth on Youth YPT for Summer Camp
(continued)</v>
      </c>
      <c r="S11" s="37" t="str">
        <f>IF(ISERROR(VLOOKUP(CONCATENATE($C11,S$4),Descriptions!$G:$H,2,FALSE)),"",VLOOKUP(CONCATENATE($C11,S$4),Descriptions!$G:$H,2,FALSE))</f>
        <v/>
      </c>
    </row>
    <row r="12" spans="2:19" x14ac:dyDescent="0.25">
      <c r="B12" s="4"/>
      <c r="C12" s="28"/>
      <c r="D12" s="7"/>
      <c r="E12" s="7"/>
      <c r="F12" s="7"/>
      <c r="G12" s="7"/>
      <c r="H12" s="6"/>
      <c r="I12" s="7"/>
      <c r="J12" s="7"/>
      <c r="K12" s="6"/>
      <c r="L12" s="6"/>
      <c r="M12" s="6"/>
      <c r="N12" s="7"/>
      <c r="O12" s="7"/>
      <c r="P12" s="7"/>
      <c r="Q12" s="7"/>
      <c r="R12" s="7"/>
      <c r="S12" s="7"/>
    </row>
    <row r="14" spans="2:19" x14ac:dyDescent="0.25">
      <c r="B14" s="3"/>
      <c r="C14" s="27"/>
    </row>
    <row r="15" spans="2:19" x14ac:dyDescent="0.25">
      <c r="I15" s="5"/>
      <c r="J15" s="5"/>
    </row>
    <row r="16" spans="2:19" x14ac:dyDescent="0.25">
      <c r="B16" s="3"/>
      <c r="C16" s="27"/>
      <c r="I16" s="5"/>
      <c r="J16" s="5"/>
    </row>
    <row r="23" spans="2:8" x14ac:dyDescent="0.25">
      <c r="H23"/>
    </row>
    <row r="24" spans="2:8" x14ac:dyDescent="0.25">
      <c r="H24"/>
    </row>
    <row r="26" spans="2:8" x14ac:dyDescent="0.25">
      <c r="B26" s="5"/>
      <c r="C26" s="28"/>
    </row>
    <row r="27" spans="2:8" x14ac:dyDescent="0.25">
      <c r="B27" s="5"/>
      <c r="C27" s="28"/>
    </row>
    <row r="28" spans="2:8" x14ac:dyDescent="0.25">
      <c r="B28" s="5"/>
      <c r="C28" s="28"/>
    </row>
    <row r="31" spans="2:8" x14ac:dyDescent="0.25">
      <c r="B31" s="5"/>
      <c r="C31" s="28"/>
    </row>
    <row r="32" spans="2:8" x14ac:dyDescent="0.25">
      <c r="B32" s="5"/>
      <c r="C32" s="28"/>
    </row>
    <row r="34" spans="4:4" x14ac:dyDescent="0.25">
      <c r="D34" s="5"/>
    </row>
    <row r="62" spans="2:3" x14ac:dyDescent="0.25">
      <c r="B62" s="3"/>
      <c r="C62" s="27"/>
    </row>
  </sheetData>
  <mergeCells count="1">
    <mergeCell ref="G1:R1"/>
  </mergeCells>
  <conditionalFormatting sqref="D6:S11">
    <cfRule type="containsText" dxfId="13" priority="1" operator="containsText" text="BSA">
      <formula>NOT(ISERROR(SEARCH("BSA",D6)))</formula>
    </cfRule>
    <cfRule type="containsText" dxfId="12" priority="2" operator="containsText" text="CUB">
      <formula>NOT(ISERROR(SEARCH("CUB",D6)))</formula>
    </cfRule>
    <cfRule type="containsText" dxfId="11" priority="3" operator="containsText" text="GEN">
      <formula>NOT(ISERROR(SEARCH("GEN",D6)))</formula>
    </cfRule>
    <cfRule type="containsText" dxfId="10" priority="4" operator="containsText" text="YTH">
      <formula>NOT(ISERROR(SEARCH("YTH",D6)))</formula>
    </cfRule>
    <cfRule type="containsText" dxfId="9" priority="5" operator="containsText" text="HAT">
      <formula>NOT(ISERROR(SEARCH("HAT",D6)))</formula>
    </cfRule>
  </conditionalFormatting>
  <pageMargins left="0.2" right="0.2" top="0.5" bottom="0.75" header="0.3" footer="0.3"/>
  <pageSetup paperSize="5"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0"/>
  <sheetViews>
    <sheetView topLeftCell="B1" zoomScale="140" zoomScaleNormal="140" workbookViewId="0">
      <selection activeCell="Q3" sqref="Q3"/>
    </sheetView>
  </sheetViews>
  <sheetFormatPr defaultColWidth="9.140625" defaultRowHeight="15" x14ac:dyDescent="0.25"/>
  <cols>
    <col min="1" max="1" width="2.140625" style="2" customWidth="1"/>
    <col min="2" max="2" width="14.7109375" style="2" customWidth="1"/>
    <col min="3" max="3" width="4.42578125" style="29" bestFit="1" customWidth="1"/>
    <col min="4" max="19" width="17.140625" style="2" customWidth="1"/>
    <col min="20" max="16384" width="9.140625" style="2"/>
  </cols>
  <sheetData>
    <row r="1" spans="1:19" ht="18.75" x14ac:dyDescent="0.25">
      <c r="A1" s="1" t="s">
        <v>0</v>
      </c>
    </row>
    <row r="3" spans="1:19" x14ac:dyDescent="0.25">
      <c r="B3" s="40"/>
      <c r="C3" s="41"/>
      <c r="D3" s="42" t="s">
        <v>83</v>
      </c>
      <c r="E3" s="42" t="s">
        <v>84</v>
      </c>
      <c r="F3" s="42" t="s">
        <v>85</v>
      </c>
      <c r="G3" s="42" t="s">
        <v>86</v>
      </c>
      <c r="H3" s="42" t="s">
        <v>87</v>
      </c>
      <c r="I3" s="42" t="s">
        <v>88</v>
      </c>
      <c r="J3" s="42" t="s">
        <v>89</v>
      </c>
      <c r="K3" s="42" t="s">
        <v>90</v>
      </c>
      <c r="L3" s="42" t="s">
        <v>91</v>
      </c>
      <c r="M3" s="42" t="s">
        <v>92</v>
      </c>
      <c r="N3" s="42" t="s">
        <v>93</v>
      </c>
      <c r="O3" s="35" t="s">
        <v>94</v>
      </c>
      <c r="P3" s="35" t="s">
        <v>506</v>
      </c>
      <c r="Q3" s="35" t="s">
        <v>95</v>
      </c>
      <c r="R3" s="35" t="s">
        <v>96</v>
      </c>
      <c r="S3" s="35" t="s">
        <v>312</v>
      </c>
    </row>
    <row r="4" spans="1:19" x14ac:dyDescent="0.25">
      <c r="B4" s="38" t="s">
        <v>15</v>
      </c>
      <c r="C4" s="43"/>
      <c r="D4" s="33"/>
      <c r="E4" s="33"/>
      <c r="F4" s="33"/>
      <c r="G4" s="33"/>
      <c r="H4" s="33"/>
      <c r="I4" s="33"/>
      <c r="J4" s="33"/>
      <c r="K4" s="33"/>
      <c r="L4" s="33"/>
      <c r="M4" s="33"/>
      <c r="N4" s="33"/>
      <c r="O4" s="33"/>
      <c r="P4" s="33"/>
      <c r="Q4" s="33"/>
      <c r="R4" s="34"/>
      <c r="S4" s="34"/>
    </row>
    <row r="5" spans="1:19" ht="120" customHeight="1" x14ac:dyDescent="0.25">
      <c r="B5" s="39" t="s">
        <v>16</v>
      </c>
      <c r="C5" s="36" t="s">
        <v>97</v>
      </c>
      <c r="D5" s="37" t="str">
        <f>IF(ISERROR(VLOOKUP(CONCATENATE($C5,D$3),Descriptions!$G:$I,3,FALSE)),"",VLOOKUP(CONCATENATE($C5,D$3),Descriptions!$G:$I,3,FALSE))</f>
        <v>Elizabeth Morgan</v>
      </c>
      <c r="E5" s="37" t="str">
        <f>IF(ISERROR(VLOOKUP(CONCATENATE($C5,E$3),Descriptions!$G:$I,3,FALSE)),"",VLOOKUP(CONCATENATE($C5,E$3),Descriptions!$G:$I,3,FALSE))</f>
        <v>Diana Lang</v>
      </c>
      <c r="F5" s="37" t="str">
        <f>IF(ISERROR(VLOOKUP(CONCATENATE($C5,F$3),Descriptions!$G:$I,3,FALSE)),"",VLOOKUP(CONCATENATE($C5,F$3),Descriptions!$G:$I,3,FALSE))</f>
        <v>Russell Etzenhouser
Valerie Venegas</v>
      </c>
      <c r="G5" s="37" t="str">
        <f>IF(ISERROR(VLOOKUP(CONCATENATE($C5,G$3),Descriptions!$G:$I,3,FALSE)),"",VLOOKUP(CONCATENATE($C5,G$3),Descriptions!$G:$I,3,FALSE))</f>
        <v>Randall Aldrich</v>
      </c>
      <c r="H5" s="37" t="str">
        <f>IF(ISERROR(VLOOKUP(CONCATENATE($C5,H$3),Descriptions!$G:$I,3,FALSE)),"",VLOOKUP(CONCATENATE($C5,H$3),Descriptions!$G:$I,3,FALSE))</f>
        <v>Bernie Kilcoyne</v>
      </c>
      <c r="I5" s="37" t="str">
        <f>IF(ISERROR(VLOOKUP(CONCATENATE($C5,I$3),Descriptions!$G:$I,3,FALSE)),"",VLOOKUP(CONCATENATE($C5,I$3),Descriptions!$G:$I,3,FALSE))</f>
        <v>Dani DeGrood</v>
      </c>
      <c r="J5" s="37" t="str">
        <f>IF(ISERROR(VLOOKUP(CONCATENATE($C5,J$3),Descriptions!$G:$I,3,FALSE)),"",VLOOKUP(CONCATENATE($C5,J$3),Descriptions!$G:$I,3,FALSE))</f>
        <v>Dan Moran</v>
      </c>
      <c r="K5" s="37" t="str">
        <f>IF(ISERROR(VLOOKUP(CONCATENATE($C5,K$3),Descriptions!$G:$I,3,FALSE)),"",VLOOKUP(CONCATENATE($C5,K$3),Descriptions!$G:$I,3,FALSE))</f>
        <v>John Nielsen</v>
      </c>
      <c r="L5" s="37" t="str">
        <f>IF(ISERROR(VLOOKUP(CONCATENATE($C5,L$3),Descriptions!$G:$I,3,FALSE)),"",VLOOKUP(CONCATENATE($C5,L$3),Descriptions!$G:$I,3,FALSE))</f>
        <v>David Schilpp
Michael Lindsey</v>
      </c>
      <c r="M5" s="37" t="str">
        <f>IF(ISERROR(VLOOKUP(CONCATENATE($C5,M$3),Descriptions!$G:$I,3,FALSE)),"",VLOOKUP(CONCATENATE($C5,M$3),Descriptions!$G:$I,3,FALSE))</f>
        <v>Dennis Crockett</v>
      </c>
      <c r="N5" s="37" t="str">
        <f>IF(ISERROR(VLOOKUP(CONCATENATE($C5,N$3),Descriptions!$G:$I,3,FALSE)),"",VLOOKUP(CONCATENATE($C5,N$3),Descriptions!$G:$I,3,FALSE))</f>
        <v>Jamie Finnsson</v>
      </c>
      <c r="O5" s="37" t="str">
        <f>IF(ISERROR(VLOOKUP(CONCATENATE($C5,O$3),Descriptions!$G:$I,3,FALSE)),"",VLOOKUP(CONCATENATE($C5,O$3),Descriptions!$G:$I,3,FALSE))</f>
        <v>Gary Gray</v>
      </c>
      <c r="P5" s="37" t="str">
        <f>IF(ISERROR(VLOOKUP(CONCATENATE($C5,P$3),Descriptions!$G:$I,3,FALSE)),"",VLOOKUP(CONCATENATE($C5,P$3),Descriptions!$G:$I,3,FALSE))</f>
        <v>Nicole Jobse</v>
      </c>
      <c r="Q5" s="37" t="str">
        <f>IF(ISERROR(VLOOKUP(CONCATENATE($C5,Q$3),Descriptions!$G:$I,3,FALSE)),"",VLOOKUP(CONCATENATE($C5,Q$3),Descriptions!$G:$I,3,FALSE))</f>
        <v>Bill Whittenberg</v>
      </c>
      <c r="R5" s="37" t="str">
        <f>IF(ISERROR(VLOOKUP(CONCATENATE($C5,R$3),Descriptions!$G:$I,3,FALSE)),"",VLOOKUP(CONCATENATE($C5,R$3),Descriptions!$G:$I,3,FALSE))</f>
        <v>Joe Lum
David Barton</v>
      </c>
      <c r="S5" s="37" t="str">
        <f>IF(ISERROR(VLOOKUP(CONCATENATE($C5,S$3),Descriptions!$G:$I,3,FALSE)),"",VLOOKUP(CONCATENATE($C5,S$3),Descriptions!$G:$I,3,FALSE))</f>
        <v/>
      </c>
    </row>
    <row r="6" spans="1:19" ht="120" customHeight="1" x14ac:dyDescent="0.25">
      <c r="B6" s="39" t="s">
        <v>29</v>
      </c>
      <c r="C6" s="36" t="s">
        <v>98</v>
      </c>
      <c r="D6" s="37" t="str">
        <f>IF(ISERROR(VLOOKUP(CONCATENATE($C6,D$3),Descriptions!$G:$I,3,FALSE)),"",VLOOKUP(CONCATENATE($C6,D$3),Descriptions!$G:$I,3,FALSE))</f>
        <v>Elizabeth Morgan</v>
      </c>
      <c r="E6" s="37" t="str">
        <f>IF(ISERROR(VLOOKUP(CONCATENATE($C6,E$3),Descriptions!$G:$I,3,FALSE)),"",VLOOKUP(CONCATENATE($C6,E$3),Descriptions!$G:$I,3,FALSE))</f>
        <v>Randall Aldrich</v>
      </c>
      <c r="F6" s="37" t="str">
        <f>IF(ISERROR(VLOOKUP(CONCATENATE($C6,F$3),Descriptions!$G:$I,3,FALSE)),"",VLOOKUP(CONCATENATE($C6,F$3),Descriptions!$G:$I,3,FALSE))</f>
        <v>Karen Writer</v>
      </c>
      <c r="G6" s="37" t="str">
        <f>IF(ISERROR(VLOOKUP(CONCATENATE($C6,G$3),Descriptions!$G:$I,3,FALSE)),"",VLOOKUP(CONCATENATE($C6,G$3),Descriptions!$G:$I,3,FALSE))</f>
        <v>Instructor TBD</v>
      </c>
      <c r="H6" s="37" t="str">
        <f>IF(ISERROR(VLOOKUP(CONCATENATE($C6,H$3),Descriptions!$G:$I,3,FALSE)),"",VLOOKUP(CONCATENATE($C6,H$3),Descriptions!$G:$I,3,FALSE))</f>
        <v>Bernie Kilcoyne</v>
      </c>
      <c r="I6" s="37" t="str">
        <f>IF(ISERROR(VLOOKUP(CONCATENATE($C6,I$3),Descriptions!$G:$I,3,FALSE)),"",VLOOKUP(CONCATENATE($C6,I$3),Descriptions!$G:$I,3,FALSE))</f>
        <v>Dani DeGrood</v>
      </c>
      <c r="J6" s="37" t="str">
        <f>IF(ISERROR(VLOOKUP(CONCATENATE($C6,J$3),Descriptions!$G:$I,3,FALSE)),"",VLOOKUP(CONCATENATE($C6,J$3),Descriptions!$G:$I,3,FALSE))</f>
        <v>Dan Moran</v>
      </c>
      <c r="K6" s="37" t="str">
        <f>IF(ISERROR(VLOOKUP(CONCATENATE($C6,K$3),Descriptions!$G:$I,3,FALSE)),"",VLOOKUP(CONCATENATE($C6,K$3),Descriptions!$G:$I,3,FALSE))</f>
        <v>John Nielsen</v>
      </c>
      <c r="L6" s="37" t="str">
        <f>IF(ISERROR(VLOOKUP(CONCATENATE($C6,L$3),Descriptions!$G:$I,3,FALSE)),"",VLOOKUP(CONCATENATE($C6,L$3),Descriptions!$G:$I,3,FALSE))</f>
        <v>Valerie Venegas</v>
      </c>
      <c r="M6" s="37" t="str">
        <f>IF(ISERROR(VLOOKUP(CONCATENATE($C6,M$3),Descriptions!$G:$I,3,FALSE)),"",VLOOKUP(CONCATENATE($C6,M$3),Descriptions!$G:$I,3,FALSE))</f>
        <v>Pete Kottke
Ward Roveira</v>
      </c>
      <c r="N6" s="37" t="str">
        <f>IF(ISERROR(VLOOKUP(CONCATENATE($C6,N$3),Descriptions!$G:$I,3,FALSE)),"",VLOOKUP(CONCATENATE($C6,N$3),Descriptions!$G:$I,3,FALSE))</f>
        <v>John Bouyer</v>
      </c>
      <c r="O6" s="37" t="str">
        <f>IF(ISERROR(VLOOKUP(CONCATENATE($C6,O$3),Descriptions!$G:$I,3,FALSE)),"",VLOOKUP(CONCATENATE($C6,O$3),Descriptions!$G:$I,3,FALSE))</f>
        <v>Gary Gray</v>
      </c>
      <c r="P6" s="37" t="str">
        <f>IF(ISERROR(VLOOKUP(CONCATENATE($C6,P$3),Descriptions!$G:$I,3,FALSE)),"",VLOOKUP(CONCATENATE($C6,P$3),Descriptions!$G:$I,3,FALSE))</f>
        <v>Paul Strasma</v>
      </c>
      <c r="Q6" s="37" t="str">
        <f>IF(ISERROR(VLOOKUP(CONCATENATE($C6,Q$3),Descriptions!$G:$I,3,FALSE)),"",VLOOKUP(CONCATENATE($C6,Q$3),Descriptions!$G:$I,3,FALSE))</f>
        <v>Bill Whittenberg</v>
      </c>
      <c r="R6" s="37" t="str">
        <f>IF(ISERROR(VLOOKUP(CONCATENATE($C6,R$3),Descriptions!$G:$I,3,FALSE)),"",VLOOKUP(CONCATENATE($C6,R$3),Descriptions!$G:$I,3,FALSE))</f>
        <v>Joe Lum
David Barton</v>
      </c>
      <c r="S6" s="37" t="str">
        <f>IF(ISERROR(VLOOKUP(CONCATENATE($C6,S$3),Descriptions!$G:$I,3,FALSE)),"",VLOOKUP(CONCATENATE($C6,S$3),Descriptions!$G:$I,3,FALSE))</f>
        <v/>
      </c>
    </row>
    <row r="7" spans="1:19" ht="120" customHeight="1" x14ac:dyDescent="0.25">
      <c r="B7" s="39" t="s">
        <v>37</v>
      </c>
      <c r="C7" s="36" t="s">
        <v>99</v>
      </c>
      <c r="D7" s="37" t="str">
        <f>IF(ISERROR(VLOOKUP(CONCATENATE($C7,D$3),Descriptions!$G:$I,3,FALSE)),"",VLOOKUP(CONCATENATE($C7,D$3),Descriptions!$G:$I,3,FALSE))</f>
        <v>Moni Cruz</v>
      </c>
      <c r="E7" s="37" t="str">
        <f>IF(ISERROR(VLOOKUP(CONCATENATE($C7,E$3),Descriptions!$G:$I,3,FALSE)),"",VLOOKUP(CONCATENATE($C7,E$3),Descriptions!$G:$I,3,FALSE))</f>
        <v>Randall Aldrich</v>
      </c>
      <c r="F7" s="37" t="str">
        <f>IF(ISERROR(VLOOKUP(CONCATENATE($C7,F$3),Descriptions!$G:$I,3,FALSE)),"",VLOOKUP(CONCATENATE($C7,F$3),Descriptions!$G:$I,3,FALSE))</f>
        <v>Linda Shepard</v>
      </c>
      <c r="G7" s="88" t="str">
        <f>IF(ISERROR(VLOOKUP(CONCATENATE($C7,G$3),Descriptions!$G:$I,3,FALSE)),"",VLOOKUP(CONCATENATE($C7,G$3),Descriptions!$G:$I,3,FALSE))</f>
        <v>Nicole Jobse</v>
      </c>
      <c r="H7" s="37" t="str">
        <f>IF(ISERROR(VLOOKUP(CONCATENATE($C7,H$3),Descriptions!$G:$I,3,FALSE)),"",VLOOKUP(CONCATENATE($C7,H$3),Descriptions!$G:$I,3,FALSE))</f>
        <v>Russell Etzehouser
Bill Baker
Steve Bradley</v>
      </c>
      <c r="I7" s="37" t="str">
        <f>IF(ISERROR(VLOOKUP(CONCATENATE($C7,I$3),Descriptions!$G:$I,3,FALSE)),"",VLOOKUP(CONCATENATE($C7,I$3),Descriptions!$G:$I,3,FALSE))</f>
        <v>Hunter Piper
Justin Underwood</v>
      </c>
      <c r="J7" s="37" t="str">
        <f>IF(ISERROR(VLOOKUP(CONCATENATE($C7,J$3),Descriptions!$G:$I,3,FALSE)),"",VLOOKUP(CONCATENATE($C7,J$3),Descriptions!$G:$I,3,FALSE))</f>
        <v>Shane Adams
Jason Grewal</v>
      </c>
      <c r="K7" s="37" t="str">
        <f>IF(ISERROR(VLOOKUP(CONCATENATE($C7,K$3),Descriptions!$G:$I,3,FALSE)),"",VLOOKUP(CONCATENATE($C7,K$3),Descriptions!$G:$I,3,FALSE))</f>
        <v>Jim Stewart
Karen Writer</v>
      </c>
      <c r="L7" s="37" t="str">
        <f>IF(ISERROR(VLOOKUP(CONCATENATE($C7,L$3),Descriptions!$G:$I,3,FALSE)),"",VLOOKUP(CONCATENATE($C7,L$3),Descriptions!$G:$I,3,FALSE))</f>
        <v>Dan Newkirk</v>
      </c>
      <c r="M7" s="37" t="str">
        <f>IF(ISERROR(VLOOKUP(CONCATENATE($C7,M$3),Descriptions!$G:$I,3,FALSE)),"",VLOOKUP(CONCATENATE($C7,M$3),Descriptions!$G:$I,3,FALSE))</f>
        <v>Jeff Bozanic</v>
      </c>
      <c r="N7" s="37" t="str">
        <f>IF(ISERROR(VLOOKUP(CONCATENATE($C7,N$3),Descriptions!$G:$I,3,FALSE)),"",VLOOKUP(CONCATENATE($C7,N$3),Descriptions!$G:$I,3,FALSE))</f>
        <v>Jamie Finnsson</v>
      </c>
      <c r="O7" s="37" t="str">
        <f>IF(ISERROR(VLOOKUP(CONCATENATE($C7,O$3),Descriptions!$G:$I,3,FALSE)),"",VLOOKUP(CONCATENATE($C7,O$3),Descriptions!$G:$I,3,FALSE))</f>
        <v>Gary Gray</v>
      </c>
      <c r="P7" s="37" t="str">
        <f>IF(ISERROR(VLOOKUP(CONCATENATE($C7,P$3),Descriptions!$G:$I,3,FALSE)),"",VLOOKUP(CONCATENATE($C7,P$3),Descriptions!$G:$I,3,FALSE))</f>
        <v>Jim Shoffit</v>
      </c>
      <c r="Q7" s="37" t="str">
        <f>IF(ISERROR(VLOOKUP(CONCATENATE($C7,Q$3),Descriptions!$G:$I,3,FALSE)),"",VLOOKUP(CONCATENATE($C7,Q$3),Descriptions!$G:$I,3,FALSE))</f>
        <v>Bill Whittenberg</v>
      </c>
      <c r="R7" s="37" t="str">
        <f>IF(ISERROR(VLOOKUP(CONCATENATE($C7,R$3),Descriptions!$G:$I,3,FALSE)),"",VLOOKUP(CONCATENATE($C7,R$3),Descriptions!$G:$I,3,FALSE))</f>
        <v>Joe Lum
David Barton</v>
      </c>
      <c r="S7" s="37" t="str">
        <f>IF(ISERROR(VLOOKUP(CONCATENATE($C7,S$3),Descriptions!$G:$I,3,FALSE)),"",VLOOKUP(CONCATENATE($C7,S$3),Descriptions!$G:$I,3,FALSE))</f>
        <v/>
      </c>
    </row>
    <row r="8" spans="1:19" x14ac:dyDescent="0.25">
      <c r="B8" s="38" t="s">
        <v>47</v>
      </c>
      <c r="C8" s="43"/>
      <c r="D8" s="43"/>
      <c r="E8" s="43"/>
      <c r="F8" s="43"/>
      <c r="G8" s="43"/>
      <c r="H8" s="43"/>
      <c r="I8" s="43"/>
      <c r="J8" s="43"/>
      <c r="K8" s="43"/>
      <c r="L8" s="43"/>
      <c r="M8" s="43"/>
      <c r="N8" s="43"/>
      <c r="O8" s="43"/>
      <c r="P8" s="43"/>
      <c r="Q8" s="43"/>
      <c r="R8" s="44"/>
      <c r="S8" s="44"/>
    </row>
    <row r="9" spans="1:19" ht="120" customHeight="1" x14ac:dyDescent="0.25">
      <c r="B9" s="39" t="s">
        <v>48</v>
      </c>
      <c r="C9" s="36" t="s">
        <v>100</v>
      </c>
      <c r="D9" s="37" t="str">
        <f>IF(ISERROR(VLOOKUP(CONCATENATE($C9,D$3),Descriptions!$G:$I,3,FALSE)),"",VLOOKUP(CONCATENATE($C9,D$3),Descriptions!$G:$I,3,FALSE))</f>
        <v>Todd Oishi</v>
      </c>
      <c r="E9" s="37" t="str">
        <f>IF(ISERROR(VLOOKUP(CONCATENATE($C9,E$3),Descriptions!$G:$I,3,FALSE)),"",VLOOKUP(CONCATENATE($C9,E$3),Descriptions!$G:$I,3,FALSE))</f>
        <v>Chari Lewis</v>
      </c>
      <c r="F9" s="37" t="str">
        <f>IF(ISERROR(VLOOKUP(CONCATENATE($C9,F$3),Descriptions!$G:$I,3,FALSE)),"",VLOOKUP(CONCATENATE($C9,F$3),Descriptions!$G:$I,3,FALSE))</f>
        <v>Linda Shepard</v>
      </c>
      <c r="G9" s="37" t="str">
        <f>IF(ISERROR(VLOOKUP(CONCATENATE($C9,G$3),Descriptions!$G:$I,3,FALSE)),"",VLOOKUP(CONCATENATE($C9,G$3),Descriptions!$G:$I,3,FALSE))</f>
        <v>Jeff Wolf
Michael Lindsey</v>
      </c>
      <c r="H9" s="37" t="str">
        <f>IF(ISERROR(VLOOKUP(CONCATENATE($C9,H$3),Descriptions!$G:$I,3,FALSE)),"",VLOOKUP(CONCATENATE($C9,H$3),Descriptions!$G:$I,3,FALSE))</f>
        <v>Hunter Piper</v>
      </c>
      <c r="I9" s="37" t="str">
        <f>IF(ISERROR(VLOOKUP(CONCATENATE($C9,I$3),Descriptions!$G:$I,3,FALSE)),"",VLOOKUP(CONCATENATE($C9,I$3),Descriptions!$G:$I,3,FALSE))</f>
        <v>Kathy Hight</v>
      </c>
      <c r="J9" s="37" t="str">
        <f>IF(ISERROR(VLOOKUP(CONCATENATE($C9,J$3),Descriptions!$G:$I,3,FALSE)),"",VLOOKUP(CONCATENATE($C9,J$3),Descriptions!$G:$I,3,FALSE))</f>
        <v>Shane Adams
Jason Grewal</v>
      </c>
      <c r="K9" s="37" t="str">
        <f>IF(ISERROR(VLOOKUP(CONCATENATE($C9,K$3),Descriptions!$G:$I,3,FALSE)),"",VLOOKUP(CONCATENATE($C9,K$3),Descriptions!$G:$I,3,FALSE))</f>
        <v>Pauline Oldenburg</v>
      </c>
      <c r="L9" s="37" t="str">
        <f>IF(ISERROR(VLOOKUP(CONCATENATE($C9,L$3),Descriptions!$G:$I,3,FALSE)),"",VLOOKUP(CONCATENATE($C9,L$3),Descriptions!$G:$I,3,FALSE))</f>
        <v>Jim Dodds</v>
      </c>
      <c r="M9" s="37" t="str">
        <f>IF(ISERROR(VLOOKUP(CONCATENATE($C9,M$3),Descriptions!$G:$I,3,FALSE)),"",VLOOKUP(CONCATENATE($C9,M$3),Descriptions!$G:$I,3,FALSE))</f>
        <v>Dan Newkirk</v>
      </c>
      <c r="N9" s="37" t="str">
        <f>IF(ISERROR(VLOOKUP(CONCATENATE($C9,N$3),Descriptions!$G:$I,3,FALSE)),"",VLOOKUP(CONCATENATE($C9,N$3),Descriptions!$G:$I,3,FALSE))</f>
        <v>John Bouyer</v>
      </c>
      <c r="O9" s="37" t="str">
        <f>IF(ISERROR(VLOOKUP(CONCATENATE($C9,O$3),Descriptions!$G:$I,3,FALSE)),"",VLOOKUP(CONCATENATE($C9,O$3),Descriptions!$G:$I,3,FALSE))</f>
        <v>Jim Shoffit</v>
      </c>
      <c r="P9" s="37" t="str">
        <f>IF(ISERROR(VLOOKUP(CONCATENATE($C9,P$3),Descriptions!$G:$I,3,FALSE)),"",VLOOKUP(CONCATENATE($C9,P$3),Descriptions!$G:$I,3,FALSE))</f>
        <v>Bob Batman</v>
      </c>
      <c r="Q9" s="37" t="str">
        <f>IF(ISERROR(VLOOKUP(CONCATENATE($C9,Q$3),Descriptions!$G:$I,3,FALSE)),"",VLOOKUP(CONCATENATE($C9,Q$3),Descriptions!$G:$I,3,FALSE))</f>
        <v>Bill Whittenberg</v>
      </c>
      <c r="R9" s="37" t="str">
        <f>IF(ISERROR(VLOOKUP(CONCATENATE($C9,R$3),Descriptions!$G:$I,3,FALSE)),"",VLOOKUP(CONCATENATE($C9,R$3),Descriptions!$G:$I,3,FALSE))</f>
        <v>Russell Etzenhouser</v>
      </c>
      <c r="S9" s="37" t="str">
        <f>IF(ISERROR(VLOOKUP(CONCATENATE($C9,S$3),Descriptions!$G:$I,3,FALSE)),"",VLOOKUP(CONCATENATE($C9,S$3),Descriptions!$G:$I,3,FALSE))</f>
        <v/>
      </c>
    </row>
    <row r="10" spans="1:19" ht="120" customHeight="1" x14ac:dyDescent="0.25">
      <c r="B10" s="39" t="s">
        <v>58</v>
      </c>
      <c r="C10" s="36" t="s">
        <v>101</v>
      </c>
      <c r="D10" s="37" t="str">
        <f>IF(ISERROR(VLOOKUP(CONCATENATE($C10,D$3),Descriptions!$G:$I,3,FALSE)),"",VLOOKUP(CONCATENATE($C10,D$3),Descriptions!$G:$I,3,FALSE))</f>
        <v>Todd Oishi</v>
      </c>
      <c r="E10" s="37" t="str">
        <f>IF(ISERROR(VLOOKUP(CONCATENATE($C10,E$3),Descriptions!$G:$I,3,FALSE)),"",VLOOKUP(CONCATENATE($C10,E$3),Descriptions!$G:$I,3,FALSE))</f>
        <v>Chari Lewis</v>
      </c>
      <c r="F10" s="37" t="str">
        <f>IF(ISERROR(VLOOKUP(CONCATENATE($C10,F$3),Descriptions!$G:$I,3,FALSE)),"",VLOOKUP(CONCATENATE($C10,F$3),Descriptions!$G:$I,3,FALSE))</f>
        <v>Instructor TBD</v>
      </c>
      <c r="G10" s="37" t="str">
        <f>IF(ISERROR(VLOOKUP(CONCATENATE($C10,G$3),Descriptions!$G:$I,3,FALSE)),"",VLOOKUP(CONCATENATE($C10,G$3),Descriptions!$G:$I,3,FALSE))</f>
        <v>Harrison Roberts-Dahlgren</v>
      </c>
      <c r="H10" s="37" t="str">
        <f>IF(ISERROR(VLOOKUP(CONCATENATE($C10,H$3),Descriptions!$G:$I,3,FALSE)),"",VLOOKUP(CONCATENATE($C10,H$3),Descriptions!$G:$I,3,FALSE))</f>
        <v>Valerie Venegas
Vince Fraumeni</v>
      </c>
      <c r="I10" s="37" t="str">
        <f>IF(ISERROR(VLOOKUP(CONCATENATE($C10,I$3),Descriptions!$G:$I,3,FALSE)),"",VLOOKUP(CONCATENATE($C10,I$3),Descriptions!$G:$I,3,FALSE))</f>
        <v>Donny Earl</v>
      </c>
      <c r="J10" s="37" t="str">
        <f>IF(ISERROR(VLOOKUP(CONCATENATE($C10,J$3),Descriptions!$G:$I,3,FALSE)),"",VLOOKUP(CONCATENATE($C10,J$3),Descriptions!$G:$I,3,FALSE))</f>
        <v>Shane Adams
Jason Grewal</v>
      </c>
      <c r="K10" s="37" t="str">
        <f>IF(ISERROR(VLOOKUP(CONCATENATE($C10,K$3),Descriptions!$G:$I,3,FALSE)),"",VLOOKUP(CONCATENATE($C10,K$3),Descriptions!$G:$I,3,FALSE))</f>
        <v>Mat Forester</v>
      </c>
      <c r="L10" s="37" t="str">
        <f>IF(ISERROR(VLOOKUP(CONCATENATE($C10,L$3),Descriptions!$G:$I,3,FALSE)),"",VLOOKUP(CONCATENATE($C10,L$3),Descriptions!$G:$I,3,FALSE))</f>
        <v>Charlie Wilson</v>
      </c>
      <c r="M10" s="37" t="str">
        <f>IF(ISERROR(VLOOKUP(CONCATENATE($C10,M$3),Descriptions!$G:$I,3,FALSE)),"",VLOOKUP(CONCATENATE($C10,M$3),Descriptions!$G:$I,3,FALSE))</f>
        <v>Joe Mundi</v>
      </c>
      <c r="N10" s="37" t="str">
        <f>IF(ISERROR(VLOOKUP(CONCATENATE($C10,N$3),Descriptions!$G:$I,3,FALSE)),"",VLOOKUP(CONCATENATE($C10,N$3),Descriptions!$G:$I,3,FALSE))</f>
        <v>Nicole Jobse</v>
      </c>
      <c r="O10" s="37" t="str">
        <f>IF(ISERROR(VLOOKUP(CONCATENATE($C10,O$3),Descriptions!$G:$I,3,FALSE)),"",VLOOKUP(CONCATENATE($C10,O$3),Descriptions!$G:$I,3,FALSE))</f>
        <v>Paul Strasma</v>
      </c>
      <c r="P10" s="37" t="str">
        <f>IF(ISERROR(VLOOKUP(CONCATENATE($C10,P$3),Descriptions!$G:$I,3,FALSE)),"",VLOOKUP(CONCATENATE($C10,P$3),Descriptions!$G:$I,3,FALSE))</f>
        <v>Bob Batman</v>
      </c>
      <c r="Q10" s="37" t="str">
        <f>IF(ISERROR(VLOOKUP(CONCATENATE($C10,Q$3),Descriptions!$G:$I,3,FALSE)),"",VLOOKUP(CONCATENATE($C10,Q$3),Descriptions!$G:$I,3,FALSE))</f>
        <v>Hunter Piper</v>
      </c>
      <c r="R10" s="37" t="str">
        <f>IF(ISERROR(VLOOKUP(CONCATENATE($C10,R$3),Descriptions!$G:$I,3,FALSE)),"",VLOOKUP(CONCATENATE($C10,R$3),Descriptions!$G:$I,3,FALSE))</f>
        <v>Russell Etzenhouser</v>
      </c>
      <c r="S10" s="37" t="str">
        <f>IF(ISERROR(VLOOKUP(CONCATENATE($C10,S$3),Descriptions!$G:$I,3,FALSE)),"",VLOOKUP(CONCATENATE($C10,S$3),Descriptions!$G:$I,3,FALSE))</f>
        <v/>
      </c>
    </row>
    <row r="11" spans="1:19" x14ac:dyDescent="0.25">
      <c r="B11" s="4"/>
      <c r="C11" s="28"/>
      <c r="D11" s="7"/>
      <c r="E11" s="7"/>
      <c r="F11" s="7"/>
      <c r="G11" s="7"/>
      <c r="H11" s="6"/>
      <c r="I11" s="7"/>
      <c r="J11" s="7"/>
      <c r="K11" s="6"/>
      <c r="L11" s="6"/>
      <c r="M11" s="6"/>
      <c r="N11" s="7"/>
      <c r="O11" s="7"/>
      <c r="P11" s="7"/>
      <c r="Q11" s="7"/>
      <c r="R11" s="7"/>
      <c r="S11" s="7"/>
    </row>
    <row r="13" spans="1:19" x14ac:dyDescent="0.25">
      <c r="B13" s="3"/>
      <c r="C13" s="27"/>
    </row>
    <row r="14" spans="1:19" x14ac:dyDescent="0.25">
      <c r="I14" s="5"/>
      <c r="J14" s="5"/>
    </row>
    <row r="15" spans="1:19" x14ac:dyDescent="0.25">
      <c r="B15" s="3"/>
      <c r="C15" s="27"/>
      <c r="I15" s="5"/>
      <c r="J15" s="5"/>
    </row>
    <row r="22" spans="2:8" x14ac:dyDescent="0.25">
      <c r="H22"/>
    </row>
    <row r="24" spans="2:8" x14ac:dyDescent="0.25">
      <c r="B24" s="5"/>
      <c r="C24" s="28"/>
    </row>
    <row r="25" spans="2:8" x14ac:dyDescent="0.25">
      <c r="B25" s="5"/>
      <c r="C25" s="28"/>
    </row>
    <row r="26" spans="2:8" x14ac:dyDescent="0.25">
      <c r="B26" s="5"/>
      <c r="C26" s="28"/>
    </row>
    <row r="29" spans="2:8" x14ac:dyDescent="0.25">
      <c r="B29" s="5"/>
      <c r="C29" s="28"/>
    </row>
    <row r="30" spans="2:8" x14ac:dyDescent="0.25">
      <c r="B30" s="5"/>
      <c r="C30" s="28"/>
    </row>
    <row r="32" spans="2:8" x14ac:dyDescent="0.25">
      <c r="D32" s="5"/>
    </row>
    <row r="60" spans="2:3" x14ac:dyDescent="0.25">
      <c r="B60" s="3"/>
      <c r="C60" s="27"/>
    </row>
  </sheetData>
  <conditionalFormatting sqref="D5:R7 D9:R10">
    <cfRule type="containsBlanks" dxfId="7" priority="9">
      <formula>LEN(TRIM(D5))=0</formula>
    </cfRule>
  </conditionalFormatting>
  <conditionalFormatting sqref="D5:S5">
    <cfRule type="duplicateValues" dxfId="6" priority="7"/>
  </conditionalFormatting>
  <conditionalFormatting sqref="D6:S6">
    <cfRule type="duplicateValues" dxfId="5" priority="6"/>
  </conditionalFormatting>
  <conditionalFormatting sqref="D7:S7">
    <cfRule type="duplicateValues" dxfId="4" priority="5"/>
  </conditionalFormatting>
  <conditionalFormatting sqref="D9:S9">
    <cfRule type="duplicateValues" dxfId="3" priority="4"/>
  </conditionalFormatting>
  <conditionalFormatting sqref="D10:S10">
    <cfRule type="duplicateValues" dxfId="2" priority="3"/>
  </conditionalFormatting>
  <conditionalFormatting sqref="S5:S7 S9:S10">
    <cfRule type="containsBlanks" dxfId="0" priority="2">
      <formula>LEN(TRIM(S5))=0</formula>
    </cfRule>
  </conditionalFormatting>
  <pageMargins left="0.7" right="0.7" top="0.75" bottom="0.75" header="0.3" footer="0.3"/>
  <pageSetup paperSize="5" scale="54" orientation="landscape" r:id="rId1"/>
  <extLst>
    <ext xmlns:x14="http://schemas.microsoft.com/office/spreadsheetml/2009/9/main" uri="{78C0D931-6437-407d-A8EE-F0AAD7539E65}">
      <x14:conditionalFormattings>
        <x14:conditionalFormatting xmlns:xm="http://schemas.microsoft.com/office/excel/2006/main">
          <x14:cfRule type="containsText" priority="8" operator="containsText" id="{819958F2-EF70-490A-B2E6-83F494FB75C7}">
            <xm:f>NOT(ISERROR(SEARCH("unknown",D5)))</xm:f>
            <xm:f>"unknown"</xm:f>
            <x14:dxf>
              <fill>
                <patternFill>
                  <bgColor theme="7" tint="0.59996337778862885"/>
                </patternFill>
              </fill>
            </x14:dxf>
          </x14:cfRule>
          <xm:sqref>D5:R7 D9:R10</xm:sqref>
        </x14:conditionalFormatting>
        <x14:conditionalFormatting xmlns:xm="http://schemas.microsoft.com/office/excel/2006/main">
          <x14:cfRule type="containsText" priority="1" operator="containsText" id="{B1E62A92-95E0-4DCA-8578-DE2B389040C6}">
            <xm:f>NOT(ISERROR(SEARCH("unknown",S5)))</xm:f>
            <xm:f>"unknown"</xm:f>
            <x14:dxf>
              <fill>
                <patternFill>
                  <bgColor theme="7" tint="0.59996337778862885"/>
                </patternFill>
              </fill>
            </x14:dxf>
          </x14:cfRule>
          <xm:sqref>S5:S7 S9:S10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heetViews>
  <sheetFormatPr defaultRowHeight="15" x14ac:dyDescent="0.25"/>
  <cols>
    <col min="1" max="1" width="9.140625" style="75"/>
    <col min="2" max="2" width="19.7109375" bestFit="1" customWidth="1"/>
  </cols>
  <sheetData>
    <row r="1" spans="1:4" x14ac:dyDescent="0.25">
      <c r="B1" s="74" t="s">
        <v>231</v>
      </c>
      <c r="C1" s="74" t="s">
        <v>232</v>
      </c>
      <c r="D1" s="74" t="s">
        <v>233</v>
      </c>
    </row>
    <row r="2" spans="1:4" x14ac:dyDescent="0.25">
      <c r="A2" s="75">
        <v>1</v>
      </c>
      <c r="B2" s="4" t="s">
        <v>70</v>
      </c>
    </row>
    <row r="3" spans="1:4" x14ac:dyDescent="0.25">
      <c r="A3" s="75">
        <v>2</v>
      </c>
      <c r="B3" s="4" t="s">
        <v>71</v>
      </c>
    </row>
    <row r="4" spans="1:4" x14ac:dyDescent="0.25">
      <c r="A4" s="75">
        <v>3</v>
      </c>
      <c r="B4" s="4" t="s">
        <v>102</v>
      </c>
    </row>
    <row r="5" spans="1:4" x14ac:dyDescent="0.25">
      <c r="A5" s="75">
        <v>4</v>
      </c>
      <c r="B5" s="4" t="s">
        <v>234</v>
      </c>
    </row>
    <row r="6" spans="1:4" x14ac:dyDescent="0.25">
      <c r="A6" s="75">
        <v>5</v>
      </c>
      <c r="B6" s="4" t="s">
        <v>235</v>
      </c>
    </row>
    <row r="7" spans="1:4" x14ac:dyDescent="0.25">
      <c r="A7" s="75">
        <v>6</v>
      </c>
      <c r="B7" s="4" t="s">
        <v>236</v>
      </c>
    </row>
    <row r="8" spans="1:4" x14ac:dyDescent="0.25">
      <c r="A8" s="75">
        <v>7</v>
      </c>
      <c r="B8" s="4" t="s">
        <v>237</v>
      </c>
    </row>
    <row r="9" spans="1:4" x14ac:dyDescent="0.25">
      <c r="A9" s="75">
        <v>8</v>
      </c>
      <c r="B9" s="4" t="s">
        <v>238</v>
      </c>
    </row>
    <row r="10" spans="1:4" x14ac:dyDescent="0.25">
      <c r="A10" s="75">
        <v>9</v>
      </c>
      <c r="B10" s="4" t="s">
        <v>239</v>
      </c>
    </row>
    <row r="11" spans="1:4" x14ac:dyDescent="0.25">
      <c r="A11" s="75">
        <v>10</v>
      </c>
      <c r="B11" s="4" t="s">
        <v>240</v>
      </c>
    </row>
    <row r="12" spans="1:4" x14ac:dyDescent="0.25">
      <c r="A12" s="75">
        <v>11</v>
      </c>
      <c r="B12"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3"/>
  <sheetViews>
    <sheetView workbookViewId="0">
      <pane ySplit="1" topLeftCell="A30" activePane="bottomLeft" state="frozen"/>
      <selection pane="bottomLeft" activeCell="A84" sqref="A84:A86"/>
    </sheetView>
  </sheetViews>
  <sheetFormatPr defaultRowHeight="15" x14ac:dyDescent="0.25"/>
  <cols>
    <col min="1" max="1" width="68.85546875" customWidth="1"/>
  </cols>
  <sheetData>
    <row r="1" spans="1:2" x14ac:dyDescent="0.25">
      <c r="A1" s="74" t="s">
        <v>316</v>
      </c>
      <c r="B1" s="74" t="s">
        <v>317</v>
      </c>
    </row>
    <row r="2" spans="1:2" ht="120" x14ac:dyDescent="0.25">
      <c r="A2" s="30" t="str">
        <f>CONCATENATE(Descriptions!H2,CHAR(10),"Period: ",RIGHT(Descriptions!D2,1),CHAR(10),Descriptions!K2)</f>
        <v>(YTH 1)
Den Chief for Scouts
(Three periods)
Period: 1
For Youth:  Join us in an informative training session that will prepare YOU to Lead the Way into Scouting as a Den Chief. A Den Chief is a member of a Scouts BSA Troop, or Venturing Crew who assists with a Cub Scout Den. To become a Den Chief, you must be trained in the position.</v>
      </c>
      <c r="B2" s="28" t="str">
        <f>IF(ISNUMBER(Descriptions!E2),"Y","N")</f>
        <v>Y</v>
      </c>
    </row>
    <row r="3" spans="1:2" ht="75" x14ac:dyDescent="0.25">
      <c r="A3" s="30" t="str">
        <f>CONCATENATE(Descriptions!H3,CHAR(10),"Period: ",RIGHT(Descriptions!D3,1),CHAR(10),Descriptions!K3)</f>
        <v xml:space="preserve">(YTH 1)
Den Chief for Scouts
(continued)
Period: 2
</v>
      </c>
      <c r="B3" s="28" t="str">
        <f>IF(Descriptions!C3=Descriptions!C2,"N",IF(ISNUMBER(Descriptions!E3),"Y","N"))</f>
        <v>N</v>
      </c>
    </row>
    <row r="4" spans="1:2" ht="75" x14ac:dyDescent="0.25">
      <c r="A4" s="30" t="str">
        <f>CONCATENATE(Descriptions!H4,CHAR(10),"Period: ",RIGHT(Descriptions!D4,1),CHAR(10),Descriptions!K4)</f>
        <v xml:space="preserve">(YTH 1)
Den Chief for Scouts
(continued)
Period: 3
</v>
      </c>
      <c r="B4" s="28" t="str">
        <f>IF(Descriptions!C4=Descriptions!C3,"N",IF(ISNUMBER(Descriptions!E4),"Y","N"))</f>
        <v>N</v>
      </c>
    </row>
    <row r="5" spans="1:2" ht="90" x14ac:dyDescent="0.25">
      <c r="A5" s="30" t="str">
        <f>CONCATENATE(Descriptions!H5,CHAR(10),"Period: ",RIGHT(Descriptions!D5,1),CHAR(10),Descriptions!K5)</f>
        <v>(YTH 2)
Chaplain Aid Training for Scouts
Period: 5
For Youth serving in the position and Adult Mentors. Come learn what it means to be a Chaplain Aide.  Understand your role, responsibilities, and the tools you can use to help guide your unit.</v>
      </c>
      <c r="B5" s="28" t="str">
        <f>IF(Descriptions!C5=Descriptions!C4,"N",IF(ISNUMBER(Descriptions!E5),"Y","N"))</f>
        <v>Y</v>
      </c>
    </row>
    <row r="6" spans="1:2" ht="105" x14ac:dyDescent="0.25">
      <c r="A6" s="30" t="str">
        <f>CONCATENATE(Descriptions!H6,CHAR(10),"Period: ",RIGHT(Descriptions!D6,1),CHAR(10),Descriptions!K6)</f>
        <v>(CUB 1)
Cub Scout Crafts
Period: 4
Need some extra ideas for crafts that young fingers can readily make? Come and explore a variety of crafts that your Cub Scouts will have an exciting experience producing and will be with them forever (if only as a memory). No artistic talent required.</v>
      </c>
      <c r="B6" s="28" t="str">
        <f>IF(Descriptions!C6=Descriptions!C5,"N",IF(ISNUMBER(Descriptions!E6),"Y","N"))</f>
        <v>Y</v>
      </c>
    </row>
    <row r="7" spans="1:2" ht="105" x14ac:dyDescent="0.25">
      <c r="A7" s="30" t="str">
        <f>CONCATENATE(Descriptions!H7,CHAR(10),"Period: ",RIGHT(Descriptions!D7,1),CHAR(10),Descriptions!K7)</f>
        <v>(CUB 2)
Cub Scout put the "Outing" in Scouting
Period: 5
Camping and outdoor activities are an integral and important part of the Scouting program. Learn about age-appropriate outdoor activities and how to bring a WEBELOS camping program to your unit. Learn who can go, where &amp; when to go, what to take, and what to do once you arrive.</v>
      </c>
      <c r="B7" s="28" t="str">
        <f>IF(Descriptions!C7=Descriptions!C6,"N",IF(ISNUMBER(Descriptions!E7),"Y","N"))</f>
        <v>Y</v>
      </c>
    </row>
    <row r="8" spans="1:2" ht="90" x14ac:dyDescent="0.25">
      <c r="A8" s="30" t="str">
        <f>CONCATENATE(Descriptions!H8,CHAR(10),"Period: ",RIGHT(Descriptions!D8,1),CHAR(10),Descriptions!K8)</f>
        <v>(CUB 3)
Pack Plan for a Year
(Two periods)
Period: 4
Together we will help you build a 12-month plan for your pack meetings that is fun, easy to run and a repeatable resource for years to come.</v>
      </c>
      <c r="B8" s="28" t="str">
        <f>IF(Descriptions!C8=Descriptions!C7,"N",IF(ISNUMBER(Descriptions!E8),"Y","N"))</f>
        <v>Y</v>
      </c>
    </row>
    <row r="9" spans="1:2" ht="75" x14ac:dyDescent="0.25">
      <c r="A9" s="30" t="str">
        <f>CONCATENATE(Descriptions!H9,CHAR(10),"Period: ",RIGHT(Descriptions!D9,1),CHAR(10),Descriptions!K9)</f>
        <v xml:space="preserve">(CUB 3)
Pack Plan for a Year
(continued)
Period: 5
</v>
      </c>
      <c r="B9" s="28" t="str">
        <f>IF(Descriptions!C9=Descriptions!C8,"N",IF(ISNUMBER(Descriptions!E9),"Y","N"))</f>
        <v>N</v>
      </c>
    </row>
    <row r="10" spans="1:2" x14ac:dyDescent="0.25">
      <c r="A10" s="30" t="e">
        <f>CONCATENATE(Descriptions!#REF!,CHAR(10),"Period: ",RIGHT(Descriptions!#REF!,1),CHAR(10),Descriptions!#REF!)</f>
        <v>#REF!</v>
      </c>
      <c r="B10" s="28" t="e">
        <f>IF(Descriptions!#REF!=Descriptions!C9,"N",IF(ISNUMBER(Descriptions!#REF!),"Y","N"))</f>
        <v>#REF!</v>
      </c>
    </row>
    <row r="11" spans="1:2" x14ac:dyDescent="0.25">
      <c r="A11" s="30" t="e">
        <f>CONCATENATE(Descriptions!#REF!,CHAR(10),"Period: ",RIGHT(Descriptions!#REF!,1),CHAR(10),Descriptions!#REF!)</f>
        <v>#REF!</v>
      </c>
      <c r="B11" s="28" t="e">
        <f>IF(Descriptions!#REF!=Descriptions!#REF!,"N",IF(ISNUMBER(Descriptions!#REF!),"Y","N"))</f>
        <v>#REF!</v>
      </c>
    </row>
    <row r="12" spans="1:2" ht="90" x14ac:dyDescent="0.25">
      <c r="A12" s="30" t="str">
        <f>CONCATENATE(Descriptions!H12,CHAR(10),"Period: ",RIGHT(Descriptions!D12,1),CHAR(10),Descriptions!K12)</f>
        <v>(CUB 5)
Pack Recruitment
Period: 3
Build a recruiting program that reaches youth in your area, appeals to their desires, and shows the value for their parents. Build your toolbelt of resources to help your unit standout!</v>
      </c>
      <c r="B12" s="28" t="e">
        <f>IF(Descriptions!C12=Descriptions!#REF!,"N",IF(ISNUMBER(Descriptions!E12),"Y","N"))</f>
        <v>#REF!</v>
      </c>
    </row>
    <row r="13" spans="1:2" ht="90" x14ac:dyDescent="0.25">
      <c r="A13" s="30" t="str">
        <f>CONCATENATE(Descriptions!H13,CHAR(10),"Period: ",RIGHT(Descriptions!D13,1),CHAR(10),Descriptions!K13)</f>
        <v>(CUB 6)
Blue &amp; Gold Banquet
Period: *
Blue and Gold is the pinnacle of the Cub Scouting calendar. Learn how to plan this February Cub Scout Birthday Celebration, from start to finish. Tips and ideas, decorations and sample program agendas will be discussed.</v>
      </c>
      <c r="B13" s="28" t="str">
        <f>IF(Descriptions!C13=Descriptions!C12,"N",IF(ISNUMBER(Descriptions!E13),"Y","N"))</f>
        <v>N</v>
      </c>
    </row>
    <row r="14" spans="1:2" ht="75" x14ac:dyDescent="0.25">
      <c r="A14" s="30" t="str">
        <f>CONCATENATE(Descriptions!H18,CHAR(10),"Period: ",RIGHT(Descriptions!D18,1),CHAR(10),Descriptions!K18)</f>
        <v xml:space="preserve">(SBSA 1)
Introduction to Leadership Skills for Troops (S97)
(continued)
Period: 2
</v>
      </c>
      <c r="B14" s="28" t="str">
        <f>IF(Descriptions!C18=Descriptions!C13,"N",IF(ISNUMBER(Descriptions!E18),"Y","N"))</f>
        <v>Y</v>
      </c>
    </row>
    <row r="15" spans="1:2" ht="135" x14ac:dyDescent="0.25">
      <c r="A15" s="30" t="str">
        <f>CONCATENATE(Descriptions!H19,CHAR(10),"Period: ",RIGHT(Descriptions!D19,1),CHAR(10),Descriptions!K19)</f>
        <v>(SBSA 1)
Introduction to Leadership Skills for Troops (S97)
(Four sessions)
Period: 1
Introduction to Leadership Skills for Troops (ILST) provides Scouts with a broader understanding of the troop and ways they can work with other troop leaders (both Scouts and adults) to make the troop a success, and gives them strategies for dealing with many of the challenges they are likely to face.</v>
      </c>
      <c r="B15" s="28" t="str">
        <f>IF(Descriptions!C19=Descriptions!C18,"N",IF(ISNUMBER(Descriptions!E19),"Y","N"))</f>
        <v>N</v>
      </c>
    </row>
    <row r="16" spans="1:2" ht="75" x14ac:dyDescent="0.25">
      <c r="A16" s="30" t="str">
        <f>CONCATENATE(Descriptions!H21,CHAR(10),"Period: ",RIGHT(Descriptions!D21,1),CHAR(10),Descriptions!K21)</f>
        <v xml:space="preserve">(SBSA 1)
Introduction to Leadership Skills for Troops (S97)
(continued)
Period: 4
</v>
      </c>
      <c r="B16" s="28" t="str">
        <f>IF(Descriptions!C21=Descriptions!C19,"N",IF(ISNUMBER(Descriptions!E21),"Y","N"))</f>
        <v>N</v>
      </c>
    </row>
    <row r="17" spans="1:2" ht="75" x14ac:dyDescent="0.25">
      <c r="A17" s="30" t="str">
        <f>CONCATENATE(Descriptions!H15,CHAR(10),"Period: ",RIGHT(Descriptions!D15,1),CHAR(10),Descriptions!K15)</f>
        <v>(CUB 10)
Adults transitioning from a Pack to a Troop
Period: 1
There are significant differences between Cub Scouts and Scouts BSA. This info will help you with that transition.</v>
      </c>
      <c r="B17" s="28" t="str">
        <f>IF(Descriptions!C15=Descriptions!C21,"N",IF(ISNUMBER(Descriptions!E15),"Y","N"))</f>
        <v>Y</v>
      </c>
    </row>
    <row r="18" spans="1:2" ht="120" x14ac:dyDescent="0.25">
      <c r="A18" s="30" t="str">
        <f>CONCATENATE(Descriptions!H16,CHAR(10),"Period: ",RIGHT(Descriptions!D16,1),CHAR(10),Descriptions!K16)</f>
        <v>(CUB 11)
Arrow-of-Light Transition
Period: *
Transitioning from Cub Scouts to Scouts BSA is a major step that needs careful investigation. Learn how to make this transition successful through Arrow-of-Light transition fairs, Den Chiefs, Scout Troop invitations, Cub Scout Day Camps, Camporees, Camperalls, bridging ceremonies, and resident camps. Learn the Troop and the Pack responsibilities.</v>
      </c>
      <c r="B18" s="28" t="str">
        <f>IF(Descriptions!C16=Descriptions!C15,"N",IF(ISNUMBER(Descriptions!E16),"Y","N"))</f>
        <v>N</v>
      </c>
    </row>
    <row r="19" spans="1:2" ht="90" x14ac:dyDescent="0.25">
      <c r="A19" s="30" t="str">
        <f>CONCATENATE(Descriptions!H44,CHAR(10),"Period: ",RIGHT(Descriptions!D44,1),CHAR(10),Descriptions!K44)</f>
        <v>(GEN 2)
Why Growth is Important to All of Us
Period: 1
Growth is immensely important to the Scouting Movement. Come learn why we all need to think about growth, and how each of us plays a crucial role in it.</v>
      </c>
      <c r="B19" s="28" t="str">
        <f>IF(Descriptions!C44=Descriptions!C16,"N",IF(ISNUMBER(Descriptions!E44),"Y","N"))</f>
        <v>Y</v>
      </c>
    </row>
    <row r="20" spans="1:2" ht="135" x14ac:dyDescent="0.25">
      <c r="A20" s="30" t="str">
        <f>CONCATENATE(Descriptions!H42,CHAR(10),"Period: ",RIGHT(Descriptions!D42,1),CHAR(10),Descriptions!K42)</f>
        <v xml:space="preserve">(GEN 1)
Volunteer-Professional Relationships
Period: 5
The BSA trains Scout professionals on their responsibility for developing good working relationships with volunteers. However, both volunteers and professionals share responsibility for building good working relationships in Scouting. No matter what your role in the district or council, skill in working effectively with your professional staff adviser is important. </v>
      </c>
      <c r="B20" s="28" t="str">
        <f>IF(Descriptions!C42=Descriptions!C44,"N",IF(ISNUMBER(Descriptions!E42),"Y","N"))</f>
        <v>Y</v>
      </c>
    </row>
    <row r="21" spans="1:2" ht="75" x14ac:dyDescent="0.25">
      <c r="A21" s="30" t="str">
        <f>CONCATENATE(Descriptions!H17,CHAR(10),"Period: ",RIGHT(Descriptions!D17,1),CHAR(10),Descriptions!K17)</f>
        <v>(CUB 14)
Basic Knot Tying
Period: 5
Ideas for teaching knot tying to your Cub Scouts while learning the five basic knots used by the Wolf, Bear, and WEBELOS Dens.</v>
      </c>
      <c r="B21" s="28" t="str">
        <f>IF(Descriptions!C17=Descriptions!C42,"N",IF(ISNUMBER(Descriptions!E17),"Y","N"))</f>
        <v>Y</v>
      </c>
    </row>
    <row r="22" spans="1:2" ht="120" x14ac:dyDescent="0.25">
      <c r="A22" s="30" t="str">
        <f>CONCATENATE(Descriptions!H22,CHAR(10),"Period: ",RIGHT(Descriptions!D22,1),CHAR(10),Descriptions!K22)</f>
        <v>(SBSA 1)
Tailgate Camping – Novice to Expert
Period: 
Learn about the activities and equipment needed for the camper graduating from backyard to wilderness. Checkout beaches, mountains, deserts, and forests, and learn the proper safety procedures, equipment, and permits needed. Discover new and exciting activities for your campout and where to go.</v>
      </c>
      <c r="B22" s="28" t="str">
        <f>IF(Descriptions!C22=Descriptions!C17,"N",IF(ISNUMBER(Descriptions!E22),"Y","N"))</f>
        <v>N</v>
      </c>
    </row>
    <row r="23" spans="1:2" ht="120" x14ac:dyDescent="0.25">
      <c r="A23" s="30" t="str">
        <f>CONCATENATE(Descriptions!H23,CHAR(10),"Period: ",RIGHT(Descriptions!D23,1),CHAR(10),Descriptions!K23)</f>
        <v>(SBSA 2)
The Trail from Life to Eagle
Period: 4
Scouting from Life to Eagle can be the most challenging and rewarding. A Scout must know how to prioritize their plan, what the pitfalls may be, and how to stay focused on the ultimate prize. The session will help adult leaders understand the key concepts to ensure their Scout travels a successful path.</v>
      </c>
      <c r="B23" s="28" t="str">
        <f>IF(Descriptions!C23=Descriptions!C22,"N",IF(ISNUMBER(Descriptions!E23),"Y","N"))</f>
        <v>Y</v>
      </c>
    </row>
    <row r="24" spans="1:2" ht="120" x14ac:dyDescent="0.25">
      <c r="A24" s="30" t="str">
        <f>CONCATENATE(Descriptions!H24,CHAR(10),"Period: ",RIGHT(Descriptions!D24,1),CHAR(10),Descriptions!K24)</f>
        <v>(SBSA 3)
Eagle Scout Projects
Period: 5
What is an Eagle Project? More importantly, what is NOT an Eagle project? This session will confirm truths and dispel myths. We will discuss how to advise a Scout in picking a project, delve into the three sections of the Eagle Scout Service Project Workbook, and discuss timing the project with other requirements for attaining the rank of Eagle.</v>
      </c>
      <c r="B24" s="28" t="str">
        <f>IF(Descriptions!C24=Descriptions!C23,"N",IF(ISNUMBER(Descriptions!E24),"Y","N"))</f>
        <v>Y</v>
      </c>
    </row>
    <row r="25" spans="1:2" ht="180" x14ac:dyDescent="0.25">
      <c r="A25" s="30" t="str">
        <f>CONCATENATE(Descriptions!H25,CHAR(10),"Period: ",RIGHT(Descriptions!D25,1),CHAR(10),Descriptions!K25)</f>
        <v>(SBSA 4)
Troop Committee Chair and Committee Member
(Two periods)
Period: 1
This position-specific course for Troop committee members is intended to provide members with the basic information they need to support a Troop and conduct a successful Troop program. This course is conducted based on the five parts of a typical Troop committee meeting and is best when delivered at one time to all members of the Troop’s committee and, if possible, the Scoutmaster and ASM.  This course is the in person equivalent of the online Troop Committee Position - Specific Training or sometimes called "The Committee Challenge".</v>
      </c>
      <c r="B25" s="28" t="str">
        <f>IF(Descriptions!C25=Descriptions!C24,"N",IF(ISNUMBER(Descriptions!E25),"Y","N"))</f>
        <v>Y</v>
      </c>
    </row>
    <row r="26" spans="1:2" ht="75" x14ac:dyDescent="0.25">
      <c r="A26" s="30" t="str">
        <f>CONCATENATE(Descriptions!H26,CHAR(10),"Period: ",RIGHT(Descriptions!D26,1),CHAR(10),Descriptions!K26)</f>
        <v xml:space="preserve">(SBSA 4)
Troop Committee Chair and Committee Member
(continued)
Period: 2
</v>
      </c>
      <c r="B26" s="28" t="str">
        <f>IF(Descriptions!C26=Descriptions!C25,"N",IF(ISNUMBER(Descriptions!E26),"Y","N"))</f>
        <v>N</v>
      </c>
    </row>
    <row r="27" spans="1:2" ht="75" x14ac:dyDescent="0.25">
      <c r="A27" s="30" t="str">
        <f>CONCATENATE(Descriptions!H27,CHAR(10),"Period: ",RIGHT(Descriptions!D27,1),CHAR(10),Descriptions!K27)</f>
        <v xml:space="preserve">(SBSA 5)
Citizenship in Society Merit Badge Counselor
Period: 5
What you need to know to be an effective counselor for the Citizenship in Society Eagle Merit Badge.  </v>
      </c>
      <c r="B27" s="28" t="str">
        <f>IF(Descriptions!C27=Descriptions!C26,"N",IF(ISNUMBER(Descriptions!E27),"Y","N"))</f>
        <v>Y</v>
      </c>
    </row>
    <row r="28" spans="1:2" ht="90" x14ac:dyDescent="0.25">
      <c r="A28" s="30" t="str">
        <f>CONCATENATE(Descriptions!H28,CHAR(10),"Period: ",RIGHT(Descriptions!D28,1),CHAR(10),Descriptions!K28)</f>
        <v>(SBSA 6)
Merit Badge Counselor
Period: 3
Want to be a Merit Badge Counselor? Attend this course to ensure you know all the requirements to be successful in delivering merit badge instruction to scouts in a manner consistent with program objectives.</v>
      </c>
      <c r="B28" s="28" t="str">
        <f>IF(Descriptions!C28=Descriptions!C27,"N",IF(ISNUMBER(Descriptions!E28),"Y","N"))</f>
        <v>Y</v>
      </c>
    </row>
    <row r="29" spans="1:2" ht="90" x14ac:dyDescent="0.25">
      <c r="A29" s="30" t="str">
        <f>CONCATENATE(Descriptions!H29,CHAR(10),"Period: ",RIGHT(Descriptions!D29,1),CHAR(10),Descriptions!K29)</f>
        <v>(SBSA 7)
Troop Recruitment
Period: 
Build a recruiting program that reaches youth in your area, appeals to their desires and shows the value for their parents.  Build your toolbelt of resources to help your unit standout!</v>
      </c>
      <c r="B29" s="28" t="str">
        <f>IF(Descriptions!C29=Descriptions!C28,"N",IF(ISNUMBER(Descriptions!E29),"Y","N"))</f>
        <v>N</v>
      </c>
    </row>
    <row r="30" spans="1:2" ht="120" x14ac:dyDescent="0.25">
      <c r="A30" s="30" t="str">
        <f>CONCATENATE(Descriptions!H30,CHAR(10),"Period: ",RIGHT(Descriptions!D30,1),CHAR(10),Descriptions!K30)</f>
        <v>(SBSA 8)
How to conduct a Scoutmaster Conference
Period: 1
The Scoutmaster conference allows the Scoutmaster to review a Scout’s growth in their understanding of Scouting’s ideals, as well as how the Scout applies these ideals in their daily life and in the Troop.  Come learn the finer points of conducting a Scoutmaster Conference to ensure it's a positive and enabling event for your Scouts.</v>
      </c>
      <c r="B30" s="28" t="str">
        <f>IF(Descriptions!C30=Descriptions!C29,"N",IF(ISNUMBER(Descriptions!E30),"Y","N"))</f>
        <v>Y</v>
      </c>
    </row>
    <row r="31" spans="1:2" ht="150" x14ac:dyDescent="0.25">
      <c r="A31" s="30" t="str">
        <f>CONCATENATE(Descriptions!H31,CHAR(10),"Period: ",RIGHT(Descriptions!D31,1),CHAR(10),Descriptions!K31)</f>
        <v>(SBSA 9)
How to do a Board of Review
Period: 2
The purpose of a Board of Review is to determine the quality of the Scout’s experience and decide whether the requirements for the rank have been fulfilled. If so, the board not only approves the Scout’s advancement but also provides encouragement to continue the quest for the next rank. Come learn the finer points of conducting a review and how to make it a positive experience for both your youth and adult participants.</v>
      </c>
      <c r="B31" s="28" t="str">
        <f>IF(Descriptions!C31=Descriptions!C30,"N",IF(ISNUMBER(Descriptions!E31),"Y","N"))</f>
        <v>Y</v>
      </c>
    </row>
    <row r="32" spans="1:2" ht="90" x14ac:dyDescent="0.25">
      <c r="A32" s="30" t="str">
        <f>CONCATENATE(Descriptions!H32,CHAR(10),"Period: ",RIGHT(Descriptions!D32,1),CHAR(10),Descriptions!K32)</f>
        <v>(SBSA 10)
Scouts BSA Girl Troop Development
Period: 
Scouts BSA has a program for everyone! If you are a girl between the ages 11-17, endless fun, valuable skills, lifelong friends and more await you in Scouts BSA. Find out why girls everywhere are saying “Scout me in!”</v>
      </c>
      <c r="B32" s="28" t="str">
        <f>IF(Descriptions!C32=Descriptions!C31,"N",IF(ISNUMBER(Descriptions!E32),"Y","N"))</f>
        <v>N</v>
      </c>
    </row>
    <row r="33" spans="1:2" ht="195" x14ac:dyDescent="0.25">
      <c r="A33" s="30" t="str">
        <f>CONCATENATE(Descriptions!H33,CHAR(10),"Period: ",RIGHT(Descriptions!D33,1),CHAR(10),Descriptions!K33)</f>
        <v xml:space="preserve">(SBSA 11)
First Year Backpacking
Period: 4
Going on backpack outings allows Scouts to see awesome sights that very few people get to experience. But a Scout’s first backpacking experience is a special one as it will set the tone for their willingness to not only do it again, but to advance to longer, more challenging outings to come.  Unfortunately, a bad experience could be irreversible.  So how do you ensure a positive experience on their first outing?  Well, that’s what this course is designed for.  We’ll cover the key elements of planning, preparation, equipment and location and how in the hands of the right leadership, a Scout will have an awesome experience and leave them longing for more. </v>
      </c>
      <c r="B33" s="28" t="str">
        <f>IF(Descriptions!C33=Descriptions!C32,"N",IF(ISNUMBER(Descriptions!E33),"Y","N"))</f>
        <v>Y</v>
      </c>
    </row>
    <row r="34" spans="1:2" ht="150" x14ac:dyDescent="0.25">
      <c r="A34" s="30" t="str">
        <f>CONCATENATE(Descriptions!H34,CHAR(10),"Period: ",RIGHT(Descriptions!D34,1),CHAR(10),Descriptions!K34)</f>
        <v>(SBSA 12)
Now you're a Scoutmaster or Asst. Scoutmaster, what's next?
(Two sessions)
Period: 3
Have you finished your training? Are you wondering what's next?  Scouts need active guides and mentors that are willing to jump in wherever needed to support all Scouts and Youth Leadership. Come hang out with your peers to discuss how YOU can help shape your Unit, support your Scout Leaderships Vision and learn of additional training opportunities. Most importantly, you should be a part of the fun!</v>
      </c>
      <c r="B34" s="28" t="str">
        <f>IF(Descriptions!C34=Descriptions!C33,"N",IF(ISNUMBER(Descriptions!E34),"Y","N"))</f>
        <v>Y</v>
      </c>
    </row>
    <row r="35" spans="1:2" ht="105" x14ac:dyDescent="0.25">
      <c r="A35" s="30" t="str">
        <f>CONCATENATE(Descriptions!H36,CHAR(10),"Period: ",RIGHT(Descriptions!D36,1),CHAR(10),Descriptions!K36)</f>
        <v>(SBSA 13)
How to pick, plan and train for a Philmont Hike
Period: 5
A Philmont 7 or 12-day adventure can be the crown jewel in any Scout's experience. Come learn how to prepare for a hike, how to pick your adventure and what to look out for as you prepare to spend time in Scouting Paradise.</v>
      </c>
      <c r="B35" s="28" t="str">
        <f>IF(Descriptions!C36=Descriptions!C34,"N",IF(ISNUMBER(Descriptions!E36),"Y","N"))</f>
        <v>Y</v>
      </c>
    </row>
    <row r="36" spans="1:2" ht="75" x14ac:dyDescent="0.25">
      <c r="A36" s="30" t="str">
        <f>CONCATENATE(Descriptions!H37,CHAR(10),"Period: ",RIGHT(Descriptions!D37,1),CHAR(10),Descriptions!K37)</f>
        <v>(SBSA 14)
The Scoutmaster Minute and Stories
Period: 
With the right preparation, a scoutmaster minute can become something that a youth will remember for a long time- it could even change a life.</v>
      </c>
      <c r="B36" s="28" t="str">
        <f>IF(Descriptions!C37=Descriptions!C36,"N",IF(ISNUMBER(Descriptions!E37),"Y","N"))</f>
        <v>N</v>
      </c>
    </row>
    <row r="37" spans="1:2" ht="90" x14ac:dyDescent="0.25">
      <c r="A37" s="30" t="str">
        <f>CONCATENATE(Descriptions!H38,CHAR(10),"Period: ",RIGHT(Descriptions!D38,1),CHAR(10),Descriptions!K38)</f>
        <v>(SBSA 15)
Advancement - Trail to First Class
Period: 2
A robust Trail to First Class program should be a part of every Troop. Learn how you can integrate your Trail to First Class program into your everyday activities, making it fun for younger and older Scouts.</v>
      </c>
      <c r="B37" s="28" t="str">
        <f>IF(Descriptions!C38=Descriptions!C37,"N",IF(ISNUMBER(Descriptions!E38),"Y","N"))</f>
        <v>Y</v>
      </c>
    </row>
    <row r="38" spans="1:2" ht="120" x14ac:dyDescent="0.25">
      <c r="A38" s="30" t="str">
        <f>CONCATENATE(Descriptions!H10,CHAR(10),"Period: ",RIGHT(Descriptions!D10,1),CHAR(10),Descriptions!K10)</f>
        <v>(CUB 4)
Pack Committee Chair and Committee Member
(Two Periods)
Period: 1
This position-specific course for Cub Scout pack committee members isintended to provide members with the basic information they need tosupport a pack and conduct a successful pack program. This course isconducted based on the five parts of a typical pack committee meeting.</v>
      </c>
      <c r="B38" s="28" t="str">
        <f>IF(Descriptions!C10=Descriptions!C38,"N",IF(ISNUMBER(Descriptions!E10),"Y","N"))</f>
        <v>Y</v>
      </c>
    </row>
    <row r="39" spans="1:2" ht="75" x14ac:dyDescent="0.25">
      <c r="A39" s="30" t="str">
        <f>CONCATENATE(Descriptions!H11,CHAR(10),"Period: ",RIGHT(Descriptions!D11,1),CHAR(10),Descriptions!K11)</f>
        <v xml:space="preserve">(CUB 4)
Pack Committee Chair and Committee Member
(continued)
Period: 2
</v>
      </c>
      <c r="B39" s="28" t="str">
        <f>IF(Descriptions!C11=Descriptions!C10,"N",IF(ISNUMBER(Descriptions!E11),"Y","N"))</f>
        <v>N</v>
      </c>
    </row>
    <row r="40" spans="1:2" ht="135" x14ac:dyDescent="0.25">
      <c r="A40" s="30" t="str">
        <f>CONCATENATE(Descriptions!H35,CHAR(10),"Period: ",RIGHT(Descriptions!D35,1),CHAR(10),Descriptions!K35)</f>
        <v>(SBSA 12)
Now you're a Scoutmaster or Asst. Scoutmaster, what's next?
(continued)
Period: 4
Have you finished all your training? Are you wondering what's next?  Come learn how you can help shape your unit and support your overall objectives. Troops need active leaders, willing to jump in where needed. Don't stand on the backwall waiting for someone to ask you to participate, help by being a part of the fun!</v>
      </c>
      <c r="B40" s="28" t="str">
        <f>IF(Descriptions!C35=Descriptions!C11,"N",IF(ISNUMBER(Descriptions!E35),"Y","N"))</f>
        <v>Y</v>
      </c>
    </row>
    <row r="41" spans="1:2" ht="135" x14ac:dyDescent="0.25">
      <c r="A41" s="30" t="str">
        <f>CONCATENATE(Descriptions!H39,CHAR(10),"Period: ",RIGHT(Descriptions!D39,1),CHAR(10),Descriptions!K39)</f>
        <v>(SBSA 17)
Troops - Youth on Youth YPT for Summer Camp
(Two periods)
Period: 4
All units attending summer camp need to attend this training. With knowledge from this course, you will be able to properly prepare your unit (youths and adults) for a fun, exciting and SAFE Summer Camp. The Boy Scouts of America and the Orange County Council hold the safety of our youth as the highest of priorities.</v>
      </c>
      <c r="B41" s="28" t="str">
        <f>IF(Descriptions!C39=Descriptions!C35,"N",IF(ISNUMBER(Descriptions!E39),"Y","N"))</f>
        <v>Y</v>
      </c>
    </row>
    <row r="42" spans="1:2" ht="75" x14ac:dyDescent="0.25">
      <c r="A42" s="30" t="str">
        <f>CONCATENATE(Descriptions!H40,CHAR(10),"Period: ",RIGHT(Descriptions!D40,1),CHAR(10),Descriptions!K40)</f>
        <v xml:space="preserve">(SBSA 17)
Troops - Youth on Youth YPT for Summer Camp
(continued)
Period: 5
</v>
      </c>
      <c r="B42" s="28" t="str">
        <f>IF(Descriptions!C40=Descriptions!C39,"N",IF(ISNUMBER(Descriptions!E40),"Y","N"))</f>
        <v>N</v>
      </c>
    </row>
    <row r="43" spans="1:2" ht="120" x14ac:dyDescent="0.25">
      <c r="A43" s="30" t="str">
        <f>CONCATENATE(Descriptions!H41,CHAR(10),"Period: ",RIGHT(Descriptions!D41,1),CHAR(10),Descriptions!K41)</f>
        <v>(SBSA 18)
Developing Youth Leaders
Period: 5
Troop Leaders, get a better understanding of not only the opportunities within your unit of developing your youth leaders, such as ILST, but also outside the unit training opportunities such as NYLT and NAYLE. Make sure you're taking advantage of hidden gems such as helping with Cub Scout Day Camp, staffing at Summer camp, etc.</v>
      </c>
      <c r="B43" s="28" t="str">
        <f>IF(Descriptions!C41=Descriptions!C40,"N",IF(ISNUMBER(Descriptions!E41),"Y","N"))</f>
        <v>Y</v>
      </c>
    </row>
    <row r="44" spans="1:2" ht="105" x14ac:dyDescent="0.25">
      <c r="A44" s="30" t="str">
        <f>CONCATENATE(Descriptions!H81,CHAR(10),"Period: ",RIGHT(Descriptions!D81,1),CHAR(10),Descriptions!K81)</f>
        <v>(CNCL 1)
Board Member Training
(2 periods)
Period: 
Board Members are required to be trained.  Learn about your role and responsibility, and how your efforts support and grow the Units and Districts we serve.</v>
      </c>
      <c r="B44" s="28" t="str">
        <f>IF(Descriptions!C81=Descriptions!C41,"N",IF(ISNUMBER(Descriptions!E81),"Y","N"))</f>
        <v>N</v>
      </c>
    </row>
    <row r="45" spans="1:2" ht="75" x14ac:dyDescent="0.25">
      <c r="A45" s="30" t="str">
        <f>CONCATENATE(Descriptions!H82,CHAR(10),"Period: ",RIGHT(Descriptions!D82,1),CHAR(10),Descriptions!K82)</f>
        <v xml:space="preserve">(CNCL 1)
Board Member Training
(continued)
Period: 
</v>
      </c>
      <c r="B45" s="28" t="str">
        <f>IF(Descriptions!C82=Descriptions!C81,"N",IF(ISNUMBER(Descriptions!E82),"Y","N"))</f>
        <v>N</v>
      </c>
    </row>
    <row r="46" spans="1:2" ht="90" x14ac:dyDescent="0.25">
      <c r="A46" s="30" t="str">
        <f>CONCATENATE(Descriptions!H83,CHAR(10),"Period: ",RIGHT(Descriptions!D83,1),CHAR(10),Descriptions!K83)</f>
        <v>(CNCL 2)
Open Session w Council Key 3
Period: 3
Orange County Council’s current President and Scout Executive, Council Chairman, and Council Commissioner will discuss the future of the Council and the Boy Scouts of America and answer all questions.</v>
      </c>
      <c r="B46" s="28" t="str">
        <f>IF(Descriptions!C83=Descriptions!C82,"N",IF(ISNUMBER(Descriptions!E83),"Y","N"))</f>
        <v>Y</v>
      </c>
    </row>
    <row r="47" spans="1:2" ht="90" x14ac:dyDescent="0.25">
      <c r="A47" s="30" t="str">
        <f>CONCATENATE(Descriptions!H84,CHAR(10),"Period: ",RIGHT(Descriptions!D84,1),CHAR(10),Descriptions!K84)</f>
        <v>(DIST 1)
RT Comm Basic Training (3 periods)
Period: 
In this course, the participants will be learning how to plan a year roundtable program to best serve the units in their districts. They will also discuss how to promote Roundtables to the units they serve.</v>
      </c>
      <c r="B47" s="28" t="str">
        <f>IF(Descriptions!C84=Descriptions!C83,"N",IF(ISNUMBER(Descriptions!E84),"Y","N"))</f>
        <v>N</v>
      </c>
    </row>
    <row r="48" spans="1:2" ht="60" x14ac:dyDescent="0.25">
      <c r="A48" s="30" t="str">
        <f>CONCATENATE(Descriptions!H85,CHAR(10),"Period: ",RIGHT(Descriptions!D85,1),CHAR(10),Descriptions!K85)</f>
        <v xml:space="preserve">(DIST 1)
RT Comm Basic Training (continued)
Period: 
</v>
      </c>
      <c r="B48" s="28" t="str">
        <f>IF(Descriptions!C85=Descriptions!C84,"N",IF(ISNUMBER(Descriptions!E85),"Y","N"))</f>
        <v>N</v>
      </c>
    </row>
    <row r="49" spans="1:2" ht="60" x14ac:dyDescent="0.25">
      <c r="A49" s="30" t="str">
        <f>CONCATENATE(Descriptions!H86,CHAR(10),"Period: ",RIGHT(Descriptions!D86,1),CHAR(10),Descriptions!K86)</f>
        <v xml:space="preserve">(DIST 1)
RT Comm Basic Training (continued)
Period: 
</v>
      </c>
      <c r="B49" s="28" t="str">
        <f>IF(Descriptions!C86=Descriptions!C85,"N",IF(ISNUMBER(Descriptions!E86),"Y","N"))</f>
        <v>N</v>
      </c>
    </row>
    <row r="50" spans="1:2" ht="105" x14ac:dyDescent="0.25">
      <c r="A50" s="30" t="str">
        <f>CONCATENATE(Descriptions!H43,CHAR(10),"Period: ",RIGHT(Descriptions!D43,1),CHAR(10),Descriptions!K43)</f>
        <v>(GEN 1)
How to Market your unit or use Social Media for meetings
Period: 
Learn the tips and tricks of marketing your unit in 2022, whether that's with Facebook, Instagram, Tik Tok or other popular tools.  What's appropriate, what catches the eye of youth and parents and what is within Brand Guidelines for the Boy Scouts of America.</v>
      </c>
      <c r="B50" s="28" t="str">
        <f>IF(Descriptions!C43=Descriptions!C86,"N",IF(ISNUMBER(Descriptions!E43),"Y","N"))</f>
        <v>N</v>
      </c>
    </row>
    <row r="51" spans="1:2" ht="60" x14ac:dyDescent="0.25">
      <c r="A51" s="30" t="str">
        <f>CONCATENATE(Descriptions!H45,CHAR(10),"Period: ",RIGHT(Descriptions!D45,1),CHAR(10),Descriptions!K45)</f>
        <v xml:space="preserve">(GEN 2)
How to Market your unit or use Social Media for meetings
Period: 
</v>
      </c>
      <c r="B51" s="28" t="str">
        <f>IF(Descriptions!C45=Descriptions!C43,"N",IF(ISNUMBER(Descriptions!E45),"Y","N"))</f>
        <v>N</v>
      </c>
    </row>
    <row r="52" spans="1:2" ht="75" x14ac:dyDescent="0.25">
      <c r="A52" s="30" t="str">
        <f>CONCATENATE(Descriptions!H46,CHAR(10),"Period: ",RIGHT(Descriptions!D46,1),CHAR(10),Descriptions!K46)</f>
        <v>(GEN 3)
Scoutbook Overview and Hacks
Period: 1
Learn the finer points of navigating Scoutbook to help you operate your unit, find the resources, and reports you need to be successful!</v>
      </c>
      <c r="B52" s="28" t="str">
        <f>IF(Descriptions!C46=Descriptions!C45,"N",IF(ISNUMBER(Descriptions!E46),"Y","N"))</f>
        <v>Y</v>
      </c>
    </row>
    <row r="53" spans="1:2" ht="75" x14ac:dyDescent="0.25">
      <c r="A53" s="30" t="str">
        <f>CONCATENATE(Descriptions!H47,CHAR(10),"Period: ",RIGHT(Descriptions!D47,1),CHAR(10),Descriptions!K47)</f>
        <v>(GEN 4)
my.scouting.org for unit leaders
Period: 
Learn how to navigate my.scouting.org to find the resources, training, and reports your unit needs to be successful!</v>
      </c>
      <c r="B53" s="28" t="str">
        <f>IF(Descriptions!C47=Descriptions!C46,"N",IF(ISNUMBER(Descriptions!E47),"Y","N"))</f>
        <v>N</v>
      </c>
    </row>
    <row r="54" spans="1:2" ht="165" x14ac:dyDescent="0.25">
      <c r="A54" s="30" t="str">
        <f>CONCATENATE(Descriptions!H49,CHAR(10),"Period: ",RIGHT(Descriptions!D49,1),CHAR(10),Descriptions!K49)</f>
        <v xml:space="preserve">(GEN 5)
How to become a Nova Counselor or SuperNova Mentor
Period: 1
Learn about the BSA initiative in mathematics, science, engineering, and technology (STEM), The Nova &amp; Supernova awards for all levels of Scouting will be described along with information on how scouts from all programs can earn them. Participants will learn how to become Nova Counselors and Supernova Mentors.  Discover how your unit can facilitate earning these rare and exciting awards. To see examples of very successful Nova Award programs, see the afternoon course "Delivering a STEM/NOVA Award Program". </v>
      </c>
      <c r="B54" s="28" t="str">
        <f>IF(Descriptions!C49=Descriptions!C47,"N",IF(ISNUMBER(Descriptions!E49),"Y","N"))</f>
        <v>Y</v>
      </c>
    </row>
    <row r="55" spans="1:2" ht="180" x14ac:dyDescent="0.25">
      <c r="A55" s="30" t="str">
        <f>CONCATENATE(Descriptions!H50,CHAR(10),"Period: ",RIGHT(Descriptions!D50,1),CHAR(10),Descriptions!K50)</f>
        <v>(GEN 6)
The Nuts and Bolts of Putting on a Nova Class
Period: 4
Interested in delivering the BSA STEM/Nova Awards but don't know where to start? This course will provide some tried and tested means and methods for delivering Nova Awards to Scouts in groups ranging from small to large, and from in person to virtual. This course is based on the highly successful El Camino Real District Virtual Nova Award Program which during the last two years has served over 300 Scouts across the nation. For an introduction to the STEM/NOVA Awards and how to become a Nova Counselor and/or Supernova Mentor, see the morning course "STEM/NOVA Awards".</v>
      </c>
      <c r="B55" s="28" t="str">
        <f>IF(Descriptions!C50=Descriptions!C49,"N",IF(ISNUMBER(Descriptions!E50),"Y","N"))</f>
        <v>Y</v>
      </c>
    </row>
    <row r="56" spans="1:2" ht="90" x14ac:dyDescent="0.25">
      <c r="A56" s="30" t="str">
        <f>CONCATENATE(Descriptions!H51,CHAR(10),"Period: ",RIGHT(Descriptions!D51,1),CHAR(10),Descriptions!K51)</f>
        <v>(GEN 7)
BSA &amp; Venturing put the “Outing” in Scouting
Period: 
This class will go over various activities that can be done on outing trips such as hiking, camping and backpacking. Leave- No-Trace, low impact, and fun activities will all be covered!</v>
      </c>
      <c r="B56" s="28" t="str">
        <f>IF(Descriptions!C51=Descriptions!C50,"N",IF(ISNUMBER(Descriptions!E51),"Y","N"))</f>
        <v>N</v>
      </c>
    </row>
    <row r="57" spans="1:2" ht="120" x14ac:dyDescent="0.25">
      <c r="A57" s="30" t="str">
        <f>CONCATENATE(Descriptions!H52,CHAR(10),"Period: ",RIGHT(Descriptions!D52,1),CHAR(10),Descriptions!K52)</f>
        <v>(GEN 8)
Religious Awards / Religious Emblem Coordinator
Period: 3
Learn about Religious Emblems and how they support a Scout’s “Duty to God.” All religious denominations have programs available for Cubs through Adults. An overview will be presented plus where specific information can be obtained and how your Scout can earn the emblem of their faith.</v>
      </c>
      <c r="B57" s="28" t="str">
        <f>IF(Descriptions!C52=Descriptions!C51,"N",IF(ISNUMBER(Descriptions!E52),"Y","N"))</f>
        <v>Y</v>
      </c>
    </row>
    <row r="58" spans="1:2" ht="120" x14ac:dyDescent="0.25">
      <c r="A58" s="30" t="str">
        <f>CONCATENATE(Descriptions!H53,CHAR(10),"Period: ",RIGHT(Descriptions!D53,1),CHAR(10),Descriptions!K53)</f>
        <v>(GEN 9)
Outdoor Ethics Awareness
Period: 4
This course introduces the Leave No Trace ethics and skills needed by Youth and Adults at all program levels to understand the basic principles and how to apply them in the outdoors. It also reviews the Scouts BSA 2nd Class and 1st Class requirements and the Venturing Outdoor Bronze and Ranger Award requirements.</v>
      </c>
      <c r="B58" s="28" t="str">
        <f>IF(Descriptions!C53=Descriptions!C52,"N",IF(ISNUMBER(Descriptions!E53),"Y","N"))</f>
        <v>Y</v>
      </c>
    </row>
    <row r="59" spans="1:2" ht="120" x14ac:dyDescent="0.25">
      <c r="A59" s="30" t="str">
        <f>CONCATENATE(Descriptions!H54,CHAR(10),"Period: ",RIGHT(Descriptions!D54,1),CHAR(10),Descriptions!K54)</f>
        <v>(GEN 10)
Charter Organization Representative
(Two periods)
Period: 1
This class covers the responsibility of the Charter Organization Representative and their role as liaison between the organization leaders that sponsor a Cub Pack, Scout Troop or Venturing Crew and the Scout leaders of each unit.</v>
      </c>
      <c r="B59" s="28" t="str">
        <f>IF(Descriptions!C54=Descriptions!C53,"N",IF(ISNUMBER(Descriptions!E54),"Y","N"))</f>
        <v>Y</v>
      </c>
    </row>
    <row r="60" spans="1:2" ht="75" x14ac:dyDescent="0.25">
      <c r="A60" s="30" t="str">
        <f>CONCATENATE(Descriptions!H55,CHAR(10),"Period: ",RIGHT(Descriptions!D55,1),CHAR(10),Descriptions!K55)</f>
        <v xml:space="preserve">(GEN 10)
Charter Organization Representative
(continued)
Period: 2
</v>
      </c>
      <c r="B60" s="28" t="str">
        <f>IF(Descriptions!C55=Descriptions!C54,"N",IF(ISNUMBER(Descriptions!E55),"Y","N"))</f>
        <v>N</v>
      </c>
    </row>
    <row r="61" spans="1:2" ht="105" x14ac:dyDescent="0.25">
      <c r="A61" s="30" t="str">
        <f>CONCATENATE(Descriptions!H56,CHAR(10),"Period: ",RIGHT(Descriptions!D56,1),CHAR(10),Descriptions!K56)</f>
        <v>(GEN 11)
Volunteering in your Community
Period: 
Want to get out an provide community service, but don't know where to start?  Maybe you're looking for something different.  Learn about how to find opportunities in your community and show the positive influence of Scouting.</v>
      </c>
      <c r="B61" s="28" t="str">
        <f>IF(Descriptions!C56=Descriptions!C55,"N",IF(ISNUMBER(Descriptions!E56),"Y","N"))</f>
        <v>N</v>
      </c>
    </row>
    <row r="62" spans="1:2" ht="105" x14ac:dyDescent="0.25">
      <c r="A62" s="30" t="str">
        <f>CONCATENATE(Descriptions!H57,CHAR(10),"Period: ",RIGHT(Descriptions!D57,1),CHAR(10),Descriptions!K57)</f>
        <v>(GEN 12)
Youth Protection Training
(Two periods)
Period: 4
An updated youth protection training is available for staff, leaders, and parents. The training encompasses Venturing and Exploring Youth Protection. This course must be taken every year to maintain registration.</v>
      </c>
      <c r="B62" s="28" t="str">
        <f>IF(Descriptions!C57=Descriptions!C56,"N",IF(ISNUMBER(Descriptions!E57),"Y","N"))</f>
        <v>Y</v>
      </c>
    </row>
    <row r="63" spans="1:2" ht="75" x14ac:dyDescent="0.25">
      <c r="A63" s="30" t="str">
        <f>CONCATENATE(Descriptions!H58,CHAR(10),"Period: ",RIGHT(Descriptions!D58,1),CHAR(10),Descriptions!K58)</f>
        <v xml:space="preserve">(GEN 12)
Youth Protection Training
(continued)
Period: 5
</v>
      </c>
      <c r="B63" s="28" t="str">
        <f>IF(Descriptions!C58=Descriptions!C57,"N",IF(ISNUMBER(Descriptions!E58),"Y","N"))</f>
        <v>N</v>
      </c>
    </row>
    <row r="64" spans="1:2" ht="120" x14ac:dyDescent="0.25">
      <c r="A64" s="30" t="str">
        <f>CONCATENATE(Descriptions!H59,CHAR(10),"Period: ",RIGHT(Descriptions!D59,1),CHAR(10),Descriptions!K59)</f>
        <v>(GEN 13)
Northern Tier Adventure
Period: 
Northern Tier High Adventure is a collection of high adventure bases run by the Boy Scouts of America in the Boundary Waters Canoe Area Wilderness of Minnesota, Ontario's Quetico Provincial Park and Canadian Crown Lands , Manitoba's Atikaki Provincial Wilderness Park, Woodland Caribou Provincial Park, and points beyond.</v>
      </c>
      <c r="B64" s="28" t="str">
        <f>IF(Descriptions!C59=Descriptions!C58,"N",IF(ISNUMBER(Descriptions!E59),"Y","N"))</f>
        <v>N</v>
      </c>
    </row>
    <row r="65" spans="1:2" ht="120" x14ac:dyDescent="0.25">
      <c r="A65" s="30" t="str">
        <f>CONCATENATE(Descriptions!H60,CHAR(10),"Period: ",RIGHT(Descriptions!D60,1),CHAR(10),Descriptions!K60)</f>
        <v>(GEN 14)
Philmont Training Center &amp; High Adventure Base
Period: 5
High in the northeastern New Mexico mountains, there is a beautiful and wondrous place called Philmont. Learn about the Philmont Training Center, the opportunities you have to grow your skills and the skills of leaders in your unit.  Find out what it means to be a Philmont Ambassador at the premier High Adventure Base.</v>
      </c>
      <c r="B65" s="28" t="str">
        <f>IF(Descriptions!C60=Descriptions!C59,"N",IF(ISNUMBER(Descriptions!E60),"Y","N"))</f>
        <v>Y</v>
      </c>
    </row>
    <row r="66" spans="1:2" ht="90" x14ac:dyDescent="0.25">
      <c r="A66" s="30" t="str">
        <f>CONCATENATE(Descriptions!H61,CHAR(10),"Period: ",RIGHT(Descriptions!D61,1),CHAR(10),Descriptions!K61)</f>
        <v>(GEN 15)
Fishing Basics
Period: 1
Fishing Basics is an introduction to fishing skills and Scouting America's fishing programs. The course will cover basic skills to use in your units fishing activities. </v>
      </c>
      <c r="B66" s="28" t="str">
        <f>IF(Descriptions!C61=Descriptions!C60,"N",IF(ISNUMBER(Descriptions!E61),"Y","N"))</f>
        <v>N</v>
      </c>
    </row>
    <row r="67" spans="1:2" ht="135" x14ac:dyDescent="0.25">
      <c r="A67" s="30" t="str">
        <f>CONCATENATE(Descriptions!H62,CHAR(10),"Period: ",RIGHT(Descriptions!D62,1),CHAR(10),Descriptions!K62)</f>
        <v>(GEN 16)
Earn your Alumni Award Knot!
Period: 3
Advancement in Scouting Is not limited to youth. Scouters also have many opportunities to learn and grow. Many of these accomplishments are evidenced by square knots worn on your field uniform. One of the most uncommon and easiest to earn Scouter awards is the BSA Alumni Award. Come see how you can help your unit, district, and council as you earn this award.</v>
      </c>
      <c r="B67" s="28" t="str">
        <f>IF(Descriptions!C62=Descriptions!C61,"N",IF(ISNUMBER(Descriptions!E62),"Y","N"))</f>
        <v>Y</v>
      </c>
    </row>
    <row r="68" spans="1:2" ht="75" x14ac:dyDescent="0.25">
      <c r="A68" s="30" t="str">
        <f>CONCATENATE(Descriptions!H63,CHAR(10),"Period: ",RIGHT(Descriptions!D63,1),CHAR(10),Descriptions!K63)</f>
        <v xml:space="preserve">(GEN 17)
OA Lodgemaster Basic Training
(2 periods)
Period: 
</v>
      </c>
      <c r="B68" s="28" t="str">
        <f>IF(Descriptions!C63=Descriptions!C62,"N",IF(ISNUMBER(Descriptions!E63),"Y","N"))</f>
        <v>N</v>
      </c>
    </row>
    <row r="69" spans="1:2" ht="75" x14ac:dyDescent="0.25">
      <c r="A69" s="30" t="str">
        <f>CONCATENATE(Descriptions!H64,CHAR(10),"Period: ",RIGHT(Descriptions!D64,1),CHAR(10),Descriptions!K64)</f>
        <v xml:space="preserve">(GEN 17)
OA Lodgemaster Basic Training
(continued)
Period: 
</v>
      </c>
      <c r="B69" s="28" t="str">
        <f>IF(Descriptions!C64=Descriptions!C63,"N",IF(ISNUMBER(Descriptions!E64),"Y","N"))</f>
        <v>N</v>
      </c>
    </row>
    <row r="70" spans="1:2" ht="120" x14ac:dyDescent="0.25">
      <c r="A70" s="30" t="str">
        <f>CONCATENATE(Descriptions!H65,CHAR(10),"Period: ",RIGHT(Descriptions!D65,1),CHAR(10),Descriptions!K65)</f>
        <v>(GEN 18)
Flag Etiquette
Period: *
Flag Etiquette Basic and advanced information regarding proper flag etiquette for Scouts and Scouters. Learn about a simple flag ceremony and maybe practice it. Learn about the USA Flag Code and where to answer all your questions about proper flag etiquette. Come with questions – leave with answers.</v>
      </c>
      <c r="B70" s="28" t="str">
        <f>IF(Descriptions!C65=Descriptions!C64,"N",IF(ISNUMBER(Descriptions!E65),"Y","N"))</f>
        <v>N</v>
      </c>
    </row>
    <row r="71" spans="1:2" ht="135" x14ac:dyDescent="0.25">
      <c r="A71" s="30" t="str">
        <f>CONCATENATE(Descriptions!H66,CHAR(10),"Period: ",RIGHT(Descriptions!D66,1),CHAR(10),Descriptions!K66)</f>
        <v>(GEN 20)
How to make Survival Bracelets
Period: 4
DIY survival bracelets make great gifts since you can personalize the size and color. You can even make your four-legged friend a new collar. Our DIY guide will show you how to craft your own bracelet using a cobra weave technique. Once you’ve got the technique down, use your imagination to make presents for all your adventurous friends and family.  Materials will be provided.</v>
      </c>
      <c r="B71" s="28" t="str">
        <f>IF(Descriptions!C66=Descriptions!C65,"N",IF(ISNUMBER(Descriptions!E66),"Y","N"))</f>
        <v>Y</v>
      </c>
    </row>
    <row r="72" spans="1:2" ht="120" x14ac:dyDescent="0.25">
      <c r="A72" s="30" t="str">
        <f>CONCATENATE(Descriptions!H67,CHAR(10),"Period: ",RIGHT(Descriptions!D67,1),CHAR(10),Descriptions!K67)</f>
        <v>(GEN 21)
New Member Coordinator
Period: *
Sustaining strong membership in a unit depends partly on reaching new audiences to invite them to join the unit and partly on engaging new members and their families so that they feel welcomed and want to stay. The role of the New Member Coordinator is to ensure that both keys to success take place.</v>
      </c>
      <c r="B72" s="28" t="str">
        <f>IF(Descriptions!C67=Descriptions!C66,"N",IF(ISNUMBER(Descriptions!E67),"Y","N"))</f>
        <v>N</v>
      </c>
    </row>
    <row r="73" spans="1:2" ht="105" x14ac:dyDescent="0.25">
      <c r="A73" s="30" t="str">
        <f>CONCATENATE(Descriptions!H68,CHAR(10),"Period: ",RIGHT(Descriptions!D68,1),CHAR(10),Descriptions!K68)</f>
        <v xml:space="preserve">(GEN 22)
Trek Safety – Preparation, First Aid, and Reporting
Period: 4
While Trek Safely is designed to help Scouting groups to be fully prepared for a backcountry trek, it also will help every youth and adult leader recognize situations that may develop where the group should stop and make camp or turn back. </v>
      </c>
      <c r="B73" s="28" t="str">
        <f>IF(Descriptions!C68=Descriptions!C67,"N",IF(ISNUMBER(Descriptions!E68),"Y","N"))</f>
        <v>Y</v>
      </c>
    </row>
    <row r="74" spans="1:2" ht="90" x14ac:dyDescent="0.25">
      <c r="A74" s="30" t="str">
        <f>CONCATENATE(Descriptions!H69,CHAR(10),"Period: ",RIGHT(Descriptions!D69,1),CHAR(10),Descriptions!K69)</f>
        <v>(GEN 23)
Understand ADD/ADHD &amp; Special Needs Scouting
Period: 1
Do you work with ADD/ADHD, physically disabled, or mentally challenged youth? Learn new stimulating methods, program ideas, and trails of advancement to inspire your youth.</v>
      </c>
      <c r="B74" s="28" t="str">
        <f>IF(Descriptions!C69=Descriptions!C68,"N",IF(ISNUMBER(Descriptions!E69),"Y","N"))</f>
        <v>Y</v>
      </c>
    </row>
    <row r="75" spans="1:2" ht="90" x14ac:dyDescent="0.25">
      <c r="A75" s="30" t="str">
        <f>CONCATENATE(Descriptions!H70,CHAR(10),"Period: ",RIGHT(Descriptions!D70,1),CHAR(10),Descriptions!K70)</f>
        <v>(GEN 24)
Risk Management (Safety &amp; Health)
Period: 3
This class will show you and your unit how to avoid risk and keep your youth and staff safe while Scouting! Everything from hazardous weather, water hazards, and hazards on the trail to general safety.</v>
      </c>
      <c r="B75" s="28" t="str">
        <f>IF(Descriptions!C70=Descriptions!C69,"N",IF(ISNUMBER(Descriptions!E70),"Y","N"))</f>
        <v>Y</v>
      </c>
    </row>
    <row r="76" spans="1:2" ht="135" x14ac:dyDescent="0.25">
      <c r="A76" s="30" t="str">
        <f>CONCATENATE(Descriptions!H48,CHAR(10),"Period: ",RIGHT(Descriptions!D48,1),CHAR(10),Descriptions!K48)</f>
        <v>(GEN 4)
Messengers of Peace
Period: 2
Messengers of Peace aims to promote a culture of peace and dialogue for mutual understanding, promote service initiatives led by Scouts, support the development of young people affected by conflict situations, provide further connection to the UN’s Sustainable Development Goals and connect Scouts around the world in a global network of 20 million Messengers of Peace.</v>
      </c>
      <c r="B76" s="28" t="str">
        <f>IF(Descriptions!C48=Descriptions!C70,"N",IF(ISNUMBER(Descriptions!E48),"Y","N"))</f>
        <v>Y</v>
      </c>
    </row>
    <row r="77" spans="1:2" ht="60" x14ac:dyDescent="0.25">
      <c r="A77" s="30" t="str">
        <f>CONCATENATE(Descriptions!H71,CHAR(10),"Period: ",RIGHT(Descriptions!D71,1),CHAR(10),Descriptions!K71)</f>
        <v xml:space="preserve">(GEN 25)
Period: *
</v>
      </c>
      <c r="B77" s="28" t="str">
        <f>IF(Descriptions!C71=Descriptions!C48,"N",IF(ISNUMBER(Descriptions!E71),"Y","N"))</f>
        <v>N</v>
      </c>
    </row>
    <row r="78" spans="1:2" ht="120" x14ac:dyDescent="0.25">
      <c r="A78" s="30" t="str">
        <f>CONCATENATE(Descriptions!H72,CHAR(10),"Period: ",RIGHT(Descriptions!D72,1),CHAR(10),Descriptions!K72)</f>
        <v>(GEN 27)
New Parent Onboarding &amp; Orientation
Period: 3
New Parent Onboarding (Packs/Troops) - How do new parents get informed (and active) in your unit?  Consider integrating a New Parent Orientation into your schedule. This class will cover how to keep new members informed on your unit's methods of: Communication, Calendar, Advancement Procedures, Training, Fees, and Parent Participation.</v>
      </c>
      <c r="B78" s="28" t="str">
        <f>IF(Descriptions!C72=Descriptions!C71,"N",IF(ISNUMBER(Descriptions!E72),"Y","N"))</f>
        <v>Y</v>
      </c>
    </row>
    <row r="79" spans="1:2" ht="60" x14ac:dyDescent="0.25">
      <c r="A79" s="30" t="str">
        <f>CONCATENATE(Descriptions!H73,CHAR(10),"Period: ",RIGHT(Descriptions!D73,1),CHAR(10),Descriptions!K73)</f>
        <v xml:space="preserve">(GEN 28)
my.scouting.org for Districts
Period: 
</v>
      </c>
      <c r="B79" s="28" t="str">
        <f>IF(Descriptions!C73=Descriptions!C72,"N",IF(ISNUMBER(Descriptions!E73),"Y","N"))</f>
        <v>N</v>
      </c>
    </row>
    <row r="80" spans="1:2" ht="60" x14ac:dyDescent="0.25">
      <c r="A80" s="30" t="str">
        <f>CONCATENATE(Descriptions!H74,CHAR(10),"Period: ",RIGHT(Descriptions!D74,1),CHAR(10),Descriptions!K74)</f>
        <v xml:space="preserve">(GEN 29)
The Value or Roundtable
Period: 
</v>
      </c>
      <c r="B80" s="28" t="str">
        <f>IF(Descriptions!C74=Descriptions!C73,"N",IF(ISNUMBER(Descriptions!E74),"Y","N"))</f>
        <v>N</v>
      </c>
    </row>
    <row r="81" spans="1:2" ht="90" x14ac:dyDescent="0.25">
      <c r="A81" s="30" t="str">
        <f>CONCATENATE(Descriptions!H75,CHAR(10),"Period: ",RIGHT(Descriptions!D75,1),CHAR(10),Descriptions!K75)</f>
        <v>(GEN 30)
How to make Woggles / Neckerchief Slides
Period: *
Come learn the art of making your own Woggle/Neckerchief slide. It's a great Scouting craft and is a fun way to differentiate your unit from others. Materials will be provided.</v>
      </c>
      <c r="B81" s="28" t="str">
        <f>IF(Descriptions!C75=Descriptions!C74,"N",IF(ISNUMBER(Descriptions!E75),"Y","N"))</f>
        <v>N</v>
      </c>
    </row>
    <row r="82" spans="1:2" ht="60" x14ac:dyDescent="0.25">
      <c r="A82" s="30" t="str">
        <f>CONCATENATE(Descriptions!H76,CHAR(10),"Period: ",RIGHT(Descriptions!D76,1),CHAR(10),Descriptions!K76)</f>
        <v xml:space="preserve">(GEN 31)
Religious Emblems
Period: 3
</v>
      </c>
      <c r="B82" s="28" t="str">
        <f>IF(Descriptions!C76=Descriptions!C75,"N",IF(ISNUMBER(Descriptions!E76),"Y","N"))</f>
        <v>N</v>
      </c>
    </row>
    <row r="83" spans="1:2" ht="120" x14ac:dyDescent="0.25">
      <c r="A83" s="30" t="str">
        <f>CONCATENATE(Descriptions!H77,CHAR(10),"Period: ",RIGHT(Descriptions!D77,1),CHAR(10),Descriptions!K77)</f>
        <v>(GEN 32)
Adult Awards
Period: 2
Recognizing adult achievements is important and shows the youth within your unit the value of continued participation and accomplishments.  Whether you notice it or not, your example is important!  Learn the methods and opportunities to award your adults for all their achievements. Help keep them in the program for many years to come.</v>
      </c>
      <c r="B83" s="28" t="str">
        <f>IF(Descriptions!C77=Descriptions!C76,"N",IF(ISNUMBER(Descriptions!E77),"Y","N"))</f>
        <v>Y</v>
      </c>
    </row>
    <row r="84" spans="1:2" ht="120" x14ac:dyDescent="0.25">
      <c r="A84" s="30" t="str">
        <f>CONCATENATE(Descriptions!H78,CHAR(10),"Period: ",RIGHT(Descriptions!D78,1),CHAR(10),Descriptions!K78)</f>
        <v>(GEN 33)
Product Sales - Best Practices
Period: 2
Interested in fundraising by doing a product sale for your unit? In this class you will learn about the scouting policies associated with fundraising and how to plan a product sale. You will also learn what fundraisers are pre-approved to do in your unit and what the approval process is for all other fundraisers.</v>
      </c>
      <c r="B84" s="28" t="str">
        <f>IF(Descriptions!C78=Descriptions!C77,"N",IF(ISNUMBER(Descriptions!E78),"Y","N"))</f>
        <v>Y</v>
      </c>
    </row>
    <row r="85" spans="1:2" ht="60" x14ac:dyDescent="0.25">
      <c r="A85" s="30" t="str">
        <f>CONCATENATE(Descriptions!H79,CHAR(10),"Period: ",RIGHT(Descriptions!D79,1),CHAR(10),Descriptions!K79)</f>
        <v>(GEN 34)
Building Pack/Troop Relationships
Period: 3
To be developed</v>
      </c>
      <c r="B85" s="28" t="str">
        <f>IF(Descriptions!C79=Descriptions!C78,"N",IF(ISNUMBER(Descriptions!E79),"Y","N"))</f>
        <v>Y</v>
      </c>
    </row>
    <row r="86" spans="1:2" ht="105" x14ac:dyDescent="0.25">
      <c r="A86" s="30" t="str">
        <f>CONCATENATE(Descriptions!H80,CHAR(10),"Period: ",RIGHT(Descriptions!D80,1),CHAR(10),Descriptions!K80)</f>
        <v>(GEN 35)
Placeholder
Period: *
This will be a demonstration of the abilities of the Trail’s End technology to make your job of running a popcorn sale super easy.  We will cover tracking inventory, scheduling storefronts, reporting available to you, and how to understand your invoice.</v>
      </c>
      <c r="B86" s="28" t="str">
        <f>IF(Descriptions!C80=Descriptions!C79,"N",IF(ISNUMBER(Descriptions!E80),"Y","N"))</f>
        <v>N</v>
      </c>
    </row>
    <row r="87" spans="1:2" ht="105" x14ac:dyDescent="0.25">
      <c r="A87" s="30" t="str">
        <f>CONCATENATE(Descriptions!H87,CHAR(10),"Period: ",RIGHT(Descriptions!D87,1),CHAR(10),Descriptions!K87)</f>
        <v>(HAT 1)
Introduction to HAT
Period: 1
What is the OCC High Adventure Team? What do they do? What courses do they offer? What are those High Adventure Awards they sponsor? What do Scouts do with them once they have earned them? Come and find out. OCCHAT.org</v>
      </c>
      <c r="B87" s="28" t="str">
        <f>IF(Descriptions!C87=Descriptions!C80,"N",IF(ISNUMBER(Descriptions!E87),"Y","N"))</f>
        <v>Y</v>
      </c>
    </row>
    <row r="88" spans="1:2" ht="105" x14ac:dyDescent="0.25">
      <c r="A88" s="30" t="str">
        <f>CONCATENATE(Descriptions!H88,CHAR(10),"Period: ",RIGHT(Descriptions!D88,1),CHAR(10),Descriptions!K88)</f>
        <v>(HAT 2)
HAT Death Valley High Adventure Cycling
Period: 
This course will teach adult leaders how to put some exciting High Adventure into earning the Cycling Merit Badge with the final 50-Miler completed in Death Valley National Park. Check out the Death Valley Cycling 50 Miler Award at OCCHAT.org</v>
      </c>
      <c r="B88" s="28" t="str">
        <f>IF(Descriptions!C88=Descriptions!C87,"N",IF(ISNUMBER(Descriptions!E88),"Y","N"))</f>
        <v>N</v>
      </c>
    </row>
    <row r="89" spans="1:2" ht="150" x14ac:dyDescent="0.25">
      <c r="A89" s="30" t="str">
        <f>CONCATENATE(Descriptions!H89,CHAR(10),"Period: ",RIGHT(Descriptions!D89,1),CHAR(10),Descriptions!K89)</f>
        <v>(HAT 3)
HAT Planning A Long-Term Sierra Trek
Period: 2
Want to take the next step up from weekend backpacking in the local mountains and deserts to where John Muir called the “Range of Light”? AKA the mighty Sierra Nevada. Multi -day treks in the Sierras, including the John Muir Trail and Mt. Whitney, can be the peak of the Scouting experience…come and learn how. A plethora of cool High Adventure Awards for these treks are available for Scouts and Venturers to earn…see the awards at OCCHAT.org</v>
      </c>
      <c r="B89" s="28" t="str">
        <f>IF(Descriptions!C89=Descriptions!C88,"N",IF(ISNUMBER(Descriptions!E89),"Y","N"))</f>
        <v>Y</v>
      </c>
    </row>
    <row r="90" spans="1:2" ht="135" x14ac:dyDescent="0.25">
      <c r="A90" s="30" t="str">
        <f>CONCATENATE(Descriptions!H90,CHAR(10),"Period: ",RIGHT(Descriptions!D90,1),CHAR(10),Descriptions!K90)</f>
        <v>(HAT 4)
HAT Santa Catalina And Channel Islands
Period: 3
The islands call Scouts and Scouters, and they are just a few hours away by boat from Southern California. This course will introduce High Adventure trekking and camping, snorkeling and SCUBA, and kayaking opportunities for Scouts and Venturers in and around the Santa Catalina and Channel Islands. Check out the Trans Catalina Trek and Channel Islands Adventurer High Adventure Awards at OCCHAT.org</v>
      </c>
      <c r="B90" s="28" t="str">
        <f>IF(Descriptions!C90=Descriptions!C89,"N",IF(ISNUMBER(Descriptions!E90),"Y","N"))</f>
        <v>Y</v>
      </c>
    </row>
    <row r="91" spans="1:2" ht="135" x14ac:dyDescent="0.25">
      <c r="A91" s="30" t="str">
        <f>CONCATENATE(Descriptions!H91,CHAR(10),"Period: ",RIGHT(Descriptions!D91,1),CHAR(10),Descriptions!K91)</f>
        <v>(MCS 358)
Addressing Unit Challenges Through Roundtable
Period: 5
All commissioners have varying perspectives on unit service. The monthly roundtable plays a key role in unit service and in helping unit leaders address their challenges and roadblocks. A great roundtable team will deliver a quality event that encourages leaders to return each month. This course is the culmination of the College of Commissioner Science material directly related to the monthly roundtable.</v>
      </c>
      <c r="B91" s="28" t="str">
        <f>IF(Descriptions!C91=Descriptions!C90,"N",IF(ISNUMBER(Descriptions!E91),"Y","N"))</f>
        <v>Y</v>
      </c>
    </row>
    <row r="92" spans="1:2" ht="150" x14ac:dyDescent="0.25">
      <c r="A92" s="30" t="str">
        <f>CONCATENATE(Descriptions!H92,CHAR(10),"Period: ",RIGHT(Descriptions!D92,1),CHAR(10),Descriptions!K92)</f>
        <v>(MCS 350)
Unit and Roundtable Commissioners Working Together
Period: 4
While unit commissioners and roundtable commissioners wear distinct position patches, denoting their field of expertise, both patches feature the wreath of service and for good reason! Unit commissioners and roundtable commissioners work together to ensure unit leaders have the support they need to succeed. Remember: “Roundtable is unit service.”This course will show how all commissioners in a district help units identify and address their needs.</v>
      </c>
      <c r="B92" s="28" t="str">
        <f>IF(Descriptions!C92=Descriptions!C91,"N",IF(ISNUMBER(Descriptions!E92),"Y","N"))</f>
        <v>Y</v>
      </c>
    </row>
    <row r="93" spans="1:2" ht="120" x14ac:dyDescent="0.25">
      <c r="A93" s="30" t="str">
        <f>CONCATENATE(Descriptions!H93,CHAR(10),"Period: ",RIGHT(Descriptions!D93,1),CHAR(10),Descriptions!K93)</f>
        <v>(BCS 104)
Contacting Units
Period: 1
This course reviews the commissioner service objectives of contacting units to capture their strengths and linking unit needs to district operating committees, including (1) use of Commissioner Tools, (2) understanding early warning signals of unit issues, and (3) identifying focus areas for observing specific unit needs.</v>
      </c>
      <c r="B93" s="28" t="str">
        <f>IF(Descriptions!C93=Descriptions!C92,"N",IF(ISNUMBER(Descriptions!E93),"Y","N"))</f>
        <v>Y</v>
      </c>
    </row>
    <row r="94" spans="1:2" ht="105" x14ac:dyDescent="0.25">
      <c r="A94" s="30" t="str">
        <f>CONCATENATE(Descriptions!H94,CHAR(10),"Period: ",RIGHT(Descriptions!D94,1),CHAR(10),Descriptions!K94)</f>
        <v>(BCS 111)
Commissioner and S.A.F.E. Scouting
Period: 2
Scouting will not compromise the safety of our youth, volunteers, and employees. Safety is a value that must be taught and reinforced at every opportunity. Within Scouting, all are responsible and must hold each other accountable to provide a safe environment for all participants.</v>
      </c>
      <c r="B94" s="28" t="str">
        <f>IF(Descriptions!C94=Descriptions!C93,"N",IF(ISNUMBER(Descriptions!E94),"Y","N"))</f>
        <v>Y</v>
      </c>
    </row>
    <row r="95" spans="1:2" ht="105" x14ac:dyDescent="0.25">
      <c r="A95" s="30" t="str">
        <f>CONCATENATE(Descriptions!H95,CHAR(10),"Period: ",RIGHT(Descriptions!D95,1),CHAR(10),Descriptions!K95)</f>
        <v>(BCS 113)
Welcoming, Engaging, and Onboarding New Commissioners
Period: 3
This course is an orientation for new commissioners and includes training requirements, onboarding, resources, and more! It also helps the district and assistant district commissioners guide and support the new commissioners toward successful unit service.</v>
      </c>
      <c r="B95" s="28" t="str">
        <f>IF(Descriptions!C95=Descriptions!C94,"N",IF(ISNUMBER(Descriptions!E95),"Y","N"))</f>
        <v>Y</v>
      </c>
    </row>
    <row r="96" spans="1:2" ht="105" x14ac:dyDescent="0.25">
      <c r="A96" s="30" t="str">
        <f>CONCATENATE(Descriptions!H96,CHAR(10),"Period: ",RIGHT(Descriptions!D96,1),CHAR(10),Descriptions!K96)</f>
        <v>(BCS 115)
Commissioners -- The Single Best Resource
Period: 4
Commissioners provide unit leadership with information and guidance on the latest changes in the programs of the BSA. Providing unit service is the same regardless of the type of unit. They are the single best resource for unit leaders to look to for the support they need.</v>
      </c>
      <c r="B96" s="28" t="str">
        <f>IF(Descriptions!C96=Descriptions!C95,"N",IF(ISNUMBER(Descriptions!E96),"Y","N"))</f>
        <v>Y</v>
      </c>
    </row>
    <row r="97" spans="1:2" ht="90" x14ac:dyDescent="0.25">
      <c r="A97" s="30" t="str">
        <f>CONCATENATE(Descriptions!H97,CHAR(10),"Period: ",RIGHT(Descriptions!D97,1),CHAR(10),Descriptions!K97)</f>
        <v>(BCS 150)
Roundtables in Unit Service
Period: 3
An effective roundtable is vital to the success of all unit service. This course reviews and reinforces how roundtables fit into the unit service structure by providing roundtable services to units and unit leaders.</v>
      </c>
      <c r="B97" s="28" t="str">
        <f>IF(Descriptions!C97=Descriptions!C96,"N",IF(ISNUMBER(Descriptions!E97),"Y","N"))</f>
        <v>Y</v>
      </c>
    </row>
    <row r="98" spans="1:2" ht="75" x14ac:dyDescent="0.25">
      <c r="A98" s="30" t="str">
        <f>CONCATENATE(Descriptions!H98,CHAR(10),"Period: ",RIGHT(Descriptions!D98,1),CHAR(10),Descriptions!K98)</f>
        <v xml:space="preserve">(DCS 501)
Selecting &amp; Limiting Scope of Your Doctoral Project Thesis
Period: 1
This session assists doctoral candidates in selecting their project/thesis concept. </v>
      </c>
      <c r="B98" s="28" t="str">
        <f>IF(Descriptions!C98=Descriptions!C97,"N",IF(ISNUMBER(Descriptions!E98),"Y","N"))</f>
        <v>Y</v>
      </c>
    </row>
    <row r="99" spans="1:2" ht="75" x14ac:dyDescent="0.25">
      <c r="A99" s="30" t="str">
        <f>CONCATENATE(Descriptions!H99,CHAR(10),"Period: ",RIGHT(Descriptions!D99,1),CHAR(10),Descriptions!K99)</f>
        <v>(DCS 503)
Developing Your Project or Thesis
Period: 2
This course covers the thesis outline and a variety of suggestions for writing and revising the report.</v>
      </c>
      <c r="B99" s="28" t="str">
        <f>IF(Descriptions!C99=Descriptions!C98,"N",IF(ISNUMBER(Descriptions!E99),"Y","N"))</f>
        <v>Y</v>
      </c>
    </row>
    <row r="100" spans="1:2" ht="90" x14ac:dyDescent="0.25">
      <c r="A100" s="30" t="str">
        <f>CONCATENATE(Descriptions!H100,CHAR(10),"Period: ",RIGHT(Descriptions!D100,1),CHAR(10),Descriptions!K100)</f>
        <v>(DCS 507)
Becoming a Project/Thesis Advisor
Period: 3
This course prepares a person who holds a Doctorate of Commissioner Science to become a thesis/project advisor. We will examine the requirements to be an advisor.</v>
      </c>
      <c r="B100" s="28" t="str">
        <f>IF(Descriptions!C100=Descriptions!C99,"N",IF(ISNUMBER(Descriptions!E100),"Y","N"))</f>
        <v>Y</v>
      </c>
    </row>
    <row r="101" spans="1:2" ht="120" x14ac:dyDescent="0.25">
      <c r="A101" s="30" t="str">
        <f>CONCATENATE(Descriptions!H101,CHAR(10),"Period: ",RIGHT(Descriptions!D101,1),CHAR(10),Descriptions!K101)</f>
        <v>(DCS 506)
Coaching Commissioners
Period: 4
Coaching is about relationships. It is the ability to listen, to observe, to share, to support and to engage in a way that will help others solve their own problems, grow as individuals, and attain their full potential. Coaching is the art of helping others arrive at conclusions through their own analysis of the situation and facts.</v>
      </c>
      <c r="B101" s="28" t="str">
        <f>IF(Descriptions!C101=Descriptions!C100,"N",IF(ISNUMBER(Descriptions!E101),"Y","N"))</f>
        <v>Y</v>
      </c>
    </row>
    <row r="102" spans="1:2" ht="90" x14ac:dyDescent="0.25">
      <c r="A102" s="30" t="str">
        <f>CONCATENATE(Descriptions!H102,CHAR(10),"Period: ",RIGHT(Descriptions!D102,1),CHAR(10),Descriptions!K102)</f>
        <v>(BCS 125)
Commissioner Culture
Period: 5
Be the Heart, Build Relationships, Change Lives— is the Commissioner Culture Statement. This course will explore what this statement means and how to put our "culture" into action.</v>
      </c>
      <c r="B102" s="28" t="str">
        <f>IF(Descriptions!C102=Descriptions!C101,"N",IF(ISNUMBER(Descriptions!E102),"Y","N"))</f>
        <v>Y</v>
      </c>
    </row>
    <row r="103" spans="1:2" ht="120" x14ac:dyDescent="0.25">
      <c r="A103" s="30" t="str">
        <f>CONCATENATE(Descriptions!H103,CHAR(10),"Period: ",RIGHT(Descriptions!D103,1),CHAR(10),Descriptions!K103)</f>
        <v>(MCS 304)
Service to Units at Risk
Period: 1
Early detection and systematic problem-solving is critical to support units when they encounter problems which may prevent them from functioning effectively.This class will provide the commissioner with ways to identify these units and to discuss the processes needed to support the unit’s move toward performing as an effective scouting unit.</v>
      </c>
      <c r="B103" s="28" t="str">
        <f>IF(Descriptions!C103=Descriptions!C102,"N",IF(ISNUMBER(Descriptions!E103),"Y","N"))</f>
        <v>Y</v>
      </c>
    </row>
    <row r="104" spans="1:2" ht="120" x14ac:dyDescent="0.25">
      <c r="A104" s="30" t="str">
        <f>CONCATENATE(Descriptions!H104,CHAR(10),"Period: ",RIGHT(Descriptions!D104,1),CHAR(10),Descriptions!K104)</f>
        <v xml:space="preserve">(MCS 310)
Succession Planning
Period: 2
Adult leadership changes. To support the orderly change of leadership it is important to encourage each unit to create a long-term succession plan. Commissioners need to understand the process to support the development and maintenance of a succession plan in the units they support. </v>
      </c>
      <c r="B104" s="28" t="str">
        <f>IF(Descriptions!C104=Descriptions!C103,"N",IF(ISNUMBER(Descriptions!E104),"Y","N"))</f>
        <v>Y</v>
      </c>
    </row>
    <row r="105" spans="1:2" ht="120" x14ac:dyDescent="0.25">
      <c r="A105" s="30" t="str">
        <f>CONCATENATE(Descriptions!H105,CHAR(10),"Period: ",RIGHT(Descriptions!D105,1),CHAR(10),Descriptions!K105)</f>
        <v>(MCS 313)
Onboarding Commissioners
Period: 5
In this session, we will explain why we onboard commissioners into their new position and discuss who is responsible for ensuring that onboarding happens. We will also discuss the onboarding process and how it is to be completed. This course benefits any commissioner, especially commissioners who serve as onboarding coaches.</v>
      </c>
      <c r="B105" s="28" t="str">
        <f>IF(Descriptions!C105=Descriptions!C104,"N",IF(ISNUMBER(Descriptions!E105),"Y","N"))</f>
        <v>Y</v>
      </c>
    </row>
    <row r="106" spans="1:2" x14ac:dyDescent="0.25">
      <c r="A106" s="30"/>
      <c r="B106" s="28"/>
    </row>
    <row r="107" spans="1:2" x14ac:dyDescent="0.25">
      <c r="A107" s="30"/>
      <c r="B107" s="28"/>
    </row>
    <row r="108" spans="1:2" x14ac:dyDescent="0.25">
      <c r="A108" s="30"/>
      <c r="B108" s="28"/>
    </row>
    <row r="109" spans="1:2" x14ac:dyDescent="0.25">
      <c r="A109" s="30"/>
      <c r="B109" s="28"/>
    </row>
    <row r="110" spans="1:2" x14ac:dyDescent="0.25">
      <c r="A110" s="30"/>
      <c r="B110" s="28"/>
    </row>
    <row r="111" spans="1:2" x14ac:dyDescent="0.25">
      <c r="A111" s="30"/>
      <c r="B111" s="28"/>
    </row>
    <row r="112" spans="1:2" x14ac:dyDescent="0.25">
      <c r="A112" s="30"/>
      <c r="B112" s="28"/>
    </row>
    <row r="113" spans="1:2" x14ac:dyDescent="0.25">
      <c r="A113" s="30"/>
      <c r="B113" s="28"/>
    </row>
  </sheetData>
  <autoFilter ref="A1:B105" xr:uid="{00000000-0001-0000-05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81853-641B-48F8-B53E-31C5AF4CD898}">
  <dimension ref="A1:A64"/>
  <sheetViews>
    <sheetView topLeftCell="A59" workbookViewId="0">
      <selection activeCell="A52" sqref="A52:A64"/>
    </sheetView>
  </sheetViews>
  <sheetFormatPr defaultRowHeight="15" x14ac:dyDescent="0.25"/>
  <cols>
    <col min="1" max="1" width="80.140625" style="30" customWidth="1"/>
  </cols>
  <sheetData>
    <row r="1" spans="1:1" x14ac:dyDescent="0.25">
      <c r="A1" s="30" t="s">
        <v>316</v>
      </c>
    </row>
    <row r="2" spans="1:1" ht="105" x14ac:dyDescent="0.25">
      <c r="A2" s="30" t="s">
        <v>319</v>
      </c>
    </row>
    <row r="3" spans="1:1" ht="90" x14ac:dyDescent="0.25">
      <c r="A3" s="30" t="s">
        <v>377</v>
      </c>
    </row>
    <row r="4" spans="1:1" ht="105" x14ac:dyDescent="0.25">
      <c r="A4" s="30" t="s">
        <v>320</v>
      </c>
    </row>
    <row r="5" spans="1:1" ht="105" x14ac:dyDescent="0.25">
      <c r="A5" s="30" t="s">
        <v>321</v>
      </c>
    </row>
    <row r="6" spans="1:1" ht="90" x14ac:dyDescent="0.25">
      <c r="A6" s="30" t="s">
        <v>322</v>
      </c>
    </row>
    <row r="7" spans="1:1" ht="90" x14ac:dyDescent="0.25">
      <c r="A7" s="30" t="s">
        <v>378</v>
      </c>
    </row>
    <row r="8" spans="1:1" ht="90" x14ac:dyDescent="0.25">
      <c r="A8" s="30" t="s">
        <v>323</v>
      </c>
    </row>
    <row r="9" spans="1:1" ht="90" x14ac:dyDescent="0.25">
      <c r="A9" s="30" t="s">
        <v>324</v>
      </c>
    </row>
    <row r="10" spans="1:1" ht="90" x14ac:dyDescent="0.25">
      <c r="A10" s="30" t="s">
        <v>325</v>
      </c>
    </row>
    <row r="11" spans="1:1" ht="75" x14ac:dyDescent="0.25">
      <c r="A11" s="30" t="s">
        <v>326</v>
      </c>
    </row>
    <row r="12" spans="1:1" ht="120" x14ac:dyDescent="0.25">
      <c r="A12" s="30" t="s">
        <v>327</v>
      </c>
    </row>
    <row r="13" spans="1:1" ht="105" x14ac:dyDescent="0.25">
      <c r="A13" s="30" t="s">
        <v>328</v>
      </c>
    </row>
    <row r="14" spans="1:1" ht="105" x14ac:dyDescent="0.25">
      <c r="A14" s="30" t="s">
        <v>329</v>
      </c>
    </row>
    <row r="15" spans="1:1" ht="75" x14ac:dyDescent="0.25">
      <c r="A15" s="30" t="s">
        <v>379</v>
      </c>
    </row>
    <row r="16" spans="1:1" ht="105" x14ac:dyDescent="0.25">
      <c r="A16" s="30" t="s">
        <v>330</v>
      </c>
    </row>
    <row r="17" spans="1:1" ht="105" x14ac:dyDescent="0.25">
      <c r="A17" s="30" t="s">
        <v>331</v>
      </c>
    </row>
    <row r="18" spans="1:1" ht="135" x14ac:dyDescent="0.25">
      <c r="A18" s="30" t="s">
        <v>332</v>
      </c>
    </row>
    <row r="19" spans="1:1" ht="120" x14ac:dyDescent="0.25">
      <c r="A19" s="30" t="s">
        <v>333</v>
      </c>
    </row>
    <row r="20" spans="1:1" ht="90" x14ac:dyDescent="0.25">
      <c r="A20" s="30" t="s">
        <v>334</v>
      </c>
    </row>
    <row r="21" spans="1:1" ht="105" x14ac:dyDescent="0.25">
      <c r="A21" s="30" t="s">
        <v>335</v>
      </c>
    </row>
    <row r="22" spans="1:1" ht="135" x14ac:dyDescent="0.25">
      <c r="A22" s="30" t="s">
        <v>336</v>
      </c>
    </row>
    <row r="23" spans="1:1" ht="90" x14ac:dyDescent="0.25">
      <c r="A23" s="30" t="s">
        <v>337</v>
      </c>
    </row>
    <row r="24" spans="1:1" ht="105" x14ac:dyDescent="0.25">
      <c r="A24" s="30" t="s">
        <v>338</v>
      </c>
    </row>
    <row r="25" spans="1:1" ht="90" x14ac:dyDescent="0.25">
      <c r="A25" s="30" t="s">
        <v>339</v>
      </c>
    </row>
    <row r="26" spans="1:1" ht="90" x14ac:dyDescent="0.25">
      <c r="A26" s="30" t="s">
        <v>380</v>
      </c>
    </row>
    <row r="27" spans="1:1" ht="90" x14ac:dyDescent="0.25">
      <c r="A27" s="30" t="s">
        <v>340</v>
      </c>
    </row>
    <row r="28" spans="1:1" ht="105" x14ac:dyDescent="0.25">
      <c r="A28" s="30" t="s">
        <v>341</v>
      </c>
    </row>
    <row r="29" spans="1:1" ht="105" x14ac:dyDescent="0.25">
      <c r="A29" s="30" t="s">
        <v>342</v>
      </c>
    </row>
    <row r="30" spans="1:1" ht="90" x14ac:dyDescent="0.25">
      <c r="A30" s="30" t="s">
        <v>343</v>
      </c>
    </row>
    <row r="31" spans="1:1" ht="75" x14ac:dyDescent="0.25">
      <c r="A31" s="30" t="s">
        <v>344</v>
      </c>
    </row>
    <row r="32" spans="1:1" ht="150" x14ac:dyDescent="0.25">
      <c r="A32" s="30" t="s">
        <v>345</v>
      </c>
    </row>
    <row r="33" spans="1:1" ht="150" x14ac:dyDescent="0.25">
      <c r="A33" s="30" t="s">
        <v>346</v>
      </c>
    </row>
    <row r="34" spans="1:1" ht="105" x14ac:dyDescent="0.25">
      <c r="A34" s="30" t="s">
        <v>381</v>
      </c>
    </row>
    <row r="35" spans="1:1" ht="105" x14ac:dyDescent="0.25">
      <c r="A35" s="30" t="s">
        <v>347</v>
      </c>
    </row>
    <row r="36" spans="1:1" ht="105" x14ac:dyDescent="0.25">
      <c r="A36" s="30" t="s">
        <v>348</v>
      </c>
    </row>
    <row r="37" spans="1:1" ht="90" x14ac:dyDescent="0.25">
      <c r="A37" s="30" t="s">
        <v>349</v>
      </c>
    </row>
    <row r="38" spans="1:1" ht="105" x14ac:dyDescent="0.25">
      <c r="A38" s="30" t="s">
        <v>350</v>
      </c>
    </row>
    <row r="39" spans="1:1" ht="120" x14ac:dyDescent="0.25">
      <c r="A39" s="30" t="s">
        <v>351</v>
      </c>
    </row>
    <row r="40" spans="1:1" ht="105" x14ac:dyDescent="0.25">
      <c r="A40" s="30" t="s">
        <v>352</v>
      </c>
    </row>
    <row r="41" spans="1:1" ht="90" x14ac:dyDescent="0.25">
      <c r="A41" s="30" t="s">
        <v>353</v>
      </c>
    </row>
    <row r="42" spans="1:1" ht="90" x14ac:dyDescent="0.25">
      <c r="A42" s="30" t="s">
        <v>354</v>
      </c>
    </row>
    <row r="43" spans="1:1" ht="90" x14ac:dyDescent="0.25">
      <c r="A43" s="30" t="s">
        <v>355</v>
      </c>
    </row>
    <row r="44" spans="1:1" ht="60" x14ac:dyDescent="0.25">
      <c r="A44" s="30" t="s">
        <v>356</v>
      </c>
    </row>
    <row r="45" spans="1:1" ht="120" x14ac:dyDescent="0.25">
      <c r="A45" s="30" t="s">
        <v>357</v>
      </c>
    </row>
    <row r="46" spans="1:1" ht="90" x14ac:dyDescent="0.25">
      <c r="A46" s="30" t="s">
        <v>358</v>
      </c>
    </row>
    <row r="47" spans="1:1" ht="105" x14ac:dyDescent="0.25">
      <c r="A47" s="30" t="s">
        <v>359</v>
      </c>
    </row>
    <row r="48" spans="1:1" ht="90" x14ac:dyDescent="0.25">
      <c r="A48" s="30" t="s">
        <v>360</v>
      </c>
    </row>
    <row r="49" spans="1:1" ht="90" x14ac:dyDescent="0.25">
      <c r="A49" s="30" t="s">
        <v>361</v>
      </c>
    </row>
    <row r="50" spans="1:1" ht="135" x14ac:dyDescent="0.25">
      <c r="A50" s="30" t="s">
        <v>362</v>
      </c>
    </row>
    <row r="51" spans="1:1" ht="120" x14ac:dyDescent="0.25">
      <c r="A51" s="30" t="s">
        <v>363</v>
      </c>
    </row>
    <row r="52" spans="1:1" ht="75" x14ac:dyDescent="0.25">
      <c r="A52" s="30" t="s">
        <v>364</v>
      </c>
    </row>
    <row r="53" spans="1:1" ht="105" x14ac:dyDescent="0.25">
      <c r="A53" s="30" t="s">
        <v>365</v>
      </c>
    </row>
    <row r="54" spans="1:1" ht="105" x14ac:dyDescent="0.25">
      <c r="A54" s="30" t="s">
        <v>366</v>
      </c>
    </row>
    <row r="55" spans="1:1" ht="90" x14ac:dyDescent="0.25">
      <c r="A55" s="30" t="s">
        <v>367</v>
      </c>
    </row>
    <row r="56" spans="1:1" ht="75" x14ac:dyDescent="0.25">
      <c r="A56" s="30" t="s">
        <v>368</v>
      </c>
    </row>
    <row r="57" spans="1:1" ht="75" x14ac:dyDescent="0.25">
      <c r="A57" s="30" t="s">
        <v>369</v>
      </c>
    </row>
    <row r="58" spans="1:1" ht="90" x14ac:dyDescent="0.25">
      <c r="A58" s="30" t="s">
        <v>370</v>
      </c>
    </row>
    <row r="59" spans="1:1" ht="60" x14ac:dyDescent="0.25">
      <c r="A59" s="30" t="s">
        <v>371</v>
      </c>
    </row>
    <row r="60" spans="1:1" ht="75" x14ac:dyDescent="0.25">
      <c r="A60" s="30" t="s">
        <v>372</v>
      </c>
    </row>
    <row r="61" spans="1:1" ht="75" x14ac:dyDescent="0.25">
      <c r="A61" s="30" t="s">
        <v>373</v>
      </c>
    </row>
    <row r="62" spans="1:1" ht="120" x14ac:dyDescent="0.25">
      <c r="A62" s="30" t="s">
        <v>374</v>
      </c>
    </row>
    <row r="63" spans="1:1" ht="90" x14ac:dyDescent="0.25">
      <c r="A63" s="30" t="s">
        <v>375</v>
      </c>
    </row>
    <row r="64" spans="1:1" ht="90" x14ac:dyDescent="0.25">
      <c r="A64" s="30" t="s">
        <v>376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9"/>
  <sheetViews>
    <sheetView workbookViewId="0">
      <selection activeCell="A33" sqref="A33 C33"/>
      <pivotSelection pane="bottomRight" showHeader="1" extendable="1" axis="axisRow" start="29" max="40" activeRow="32" previousRow="32" click="1" r:id="rId1">
        <pivotArea dataOnly="0" outline="0" fieldPosition="0">
          <references count="1">
            <reference field="4" count="1">
              <x v="31"/>
            </reference>
          </references>
        </pivotArea>
      </pivotSelection>
    </sheetView>
  </sheetViews>
  <sheetFormatPr defaultRowHeight="15" x14ac:dyDescent="0.25"/>
  <cols>
    <col min="1" max="1" width="37.7109375" bestFit="1" customWidth="1"/>
    <col min="2" max="2" width="34" bestFit="1" customWidth="1"/>
    <col min="3" max="3" width="14" bestFit="1" customWidth="1"/>
  </cols>
  <sheetData>
    <row r="1" spans="1:3" x14ac:dyDescent="0.25">
      <c r="A1" s="45" t="s">
        <v>107</v>
      </c>
      <c r="B1" t="s">
        <v>433</v>
      </c>
    </row>
    <row r="3" spans="1:3" x14ac:dyDescent="0.25">
      <c r="A3" s="45" t="s">
        <v>111</v>
      </c>
      <c r="B3" s="45" t="s">
        <v>112</v>
      </c>
      <c r="C3" t="s">
        <v>269</v>
      </c>
    </row>
    <row r="4" spans="1:3" x14ac:dyDescent="0.25">
      <c r="A4" t="s">
        <v>193</v>
      </c>
      <c r="B4" t="s">
        <v>194</v>
      </c>
      <c r="C4">
        <v>2</v>
      </c>
    </row>
    <row r="5" spans="1:3" x14ac:dyDescent="0.25">
      <c r="A5" t="s">
        <v>222</v>
      </c>
      <c r="B5" t="s">
        <v>431</v>
      </c>
      <c r="C5">
        <v>2</v>
      </c>
    </row>
    <row r="6" spans="1:3" x14ac:dyDescent="0.25">
      <c r="A6" t="s">
        <v>161</v>
      </c>
      <c r="B6" t="s">
        <v>149</v>
      </c>
      <c r="C6">
        <v>1</v>
      </c>
    </row>
    <row r="7" spans="1:3" x14ac:dyDescent="0.25">
      <c r="A7" t="s">
        <v>137</v>
      </c>
      <c r="B7" t="s">
        <v>138</v>
      </c>
      <c r="C7">
        <v>2</v>
      </c>
    </row>
    <row r="8" spans="1:3" x14ac:dyDescent="0.25">
      <c r="A8" t="s">
        <v>219</v>
      </c>
      <c r="B8" t="s">
        <v>220</v>
      </c>
      <c r="C8">
        <v>2</v>
      </c>
    </row>
    <row r="9" spans="1:3" x14ac:dyDescent="0.25">
      <c r="A9" t="s">
        <v>273</v>
      </c>
      <c r="B9" t="s">
        <v>274</v>
      </c>
      <c r="C9">
        <v>2</v>
      </c>
    </row>
    <row r="10" spans="1:3" x14ac:dyDescent="0.25">
      <c r="A10" t="s">
        <v>145</v>
      </c>
      <c r="B10" t="s">
        <v>146</v>
      </c>
      <c r="C10">
        <v>1</v>
      </c>
    </row>
    <row r="11" spans="1:3" x14ac:dyDescent="0.25">
      <c r="A11" t="s">
        <v>167</v>
      </c>
      <c r="B11" t="s">
        <v>168</v>
      </c>
      <c r="C11">
        <v>3</v>
      </c>
    </row>
    <row r="12" spans="1:3" x14ac:dyDescent="0.25">
      <c r="A12" t="s">
        <v>225</v>
      </c>
      <c r="B12" t="s">
        <v>226</v>
      </c>
      <c r="C12">
        <v>2</v>
      </c>
    </row>
    <row r="13" spans="1:3" x14ac:dyDescent="0.25">
      <c r="A13" t="s">
        <v>213</v>
      </c>
      <c r="B13" t="s">
        <v>214</v>
      </c>
      <c r="C13">
        <v>1</v>
      </c>
    </row>
    <row r="14" spans="1:3" x14ac:dyDescent="0.25">
      <c r="A14" t="s">
        <v>125</v>
      </c>
      <c r="B14" t="s">
        <v>281</v>
      </c>
      <c r="C14">
        <v>4</v>
      </c>
    </row>
    <row r="15" spans="1:3" x14ac:dyDescent="0.25">
      <c r="A15" t="s">
        <v>152</v>
      </c>
      <c r="B15" t="s">
        <v>153</v>
      </c>
      <c r="C15">
        <v>2</v>
      </c>
    </row>
    <row r="16" spans="1:3" x14ac:dyDescent="0.25">
      <c r="A16" t="s">
        <v>173</v>
      </c>
      <c r="B16" t="s">
        <v>434</v>
      </c>
      <c r="C16">
        <v>2</v>
      </c>
    </row>
    <row r="17" spans="1:3" x14ac:dyDescent="0.25">
      <c r="A17" t="s">
        <v>135</v>
      </c>
      <c r="B17" t="s">
        <v>282</v>
      </c>
      <c r="C17">
        <v>2</v>
      </c>
    </row>
    <row r="18" spans="1:3" x14ac:dyDescent="0.25">
      <c r="A18" t="s">
        <v>198</v>
      </c>
      <c r="B18" t="s">
        <v>199</v>
      </c>
      <c r="C18">
        <v>2</v>
      </c>
    </row>
    <row r="19" spans="1:3" x14ac:dyDescent="0.25">
      <c r="A19" t="s">
        <v>132</v>
      </c>
      <c r="B19" t="s">
        <v>133</v>
      </c>
      <c r="C19">
        <v>1</v>
      </c>
    </row>
    <row r="20" spans="1:3" x14ac:dyDescent="0.25">
      <c r="A20" t="s">
        <v>223</v>
      </c>
      <c r="B20" t="s">
        <v>224</v>
      </c>
      <c r="C20">
        <v>4</v>
      </c>
    </row>
    <row r="21" spans="1:3" x14ac:dyDescent="0.25">
      <c r="A21" t="s">
        <v>308</v>
      </c>
      <c r="B21" t="s">
        <v>117</v>
      </c>
      <c r="C21">
        <v>1</v>
      </c>
    </row>
    <row r="22" spans="1:3" x14ac:dyDescent="0.25">
      <c r="B22" t="s">
        <v>422</v>
      </c>
      <c r="C22">
        <v>1</v>
      </c>
    </row>
    <row r="23" spans="1:3" x14ac:dyDescent="0.25">
      <c r="A23" t="s">
        <v>297</v>
      </c>
      <c r="B23" t="s">
        <v>298</v>
      </c>
      <c r="C23">
        <v>2</v>
      </c>
    </row>
    <row r="24" spans="1:3" x14ac:dyDescent="0.25">
      <c r="A24" t="s">
        <v>279</v>
      </c>
      <c r="B24" t="s">
        <v>280</v>
      </c>
      <c r="C24">
        <v>3</v>
      </c>
    </row>
    <row r="25" spans="1:3" x14ac:dyDescent="0.25">
      <c r="A25" t="s">
        <v>300</v>
      </c>
      <c r="B25" t="s">
        <v>423</v>
      </c>
      <c r="C25">
        <v>1</v>
      </c>
    </row>
    <row r="26" spans="1:3" x14ac:dyDescent="0.25">
      <c r="A26" t="s">
        <v>284</v>
      </c>
      <c r="B26" t="s">
        <v>285</v>
      </c>
      <c r="C26">
        <v>2</v>
      </c>
    </row>
    <row r="27" spans="1:3" x14ac:dyDescent="0.25">
      <c r="A27" t="s">
        <v>286</v>
      </c>
      <c r="B27" t="s">
        <v>275</v>
      </c>
      <c r="C27">
        <v>1</v>
      </c>
    </row>
    <row r="28" spans="1:3" x14ac:dyDescent="0.25">
      <c r="A28" t="s">
        <v>277</v>
      </c>
      <c r="B28" t="s">
        <v>278</v>
      </c>
      <c r="C28">
        <v>1</v>
      </c>
    </row>
    <row r="29" spans="1:3" x14ac:dyDescent="0.25">
      <c r="A29" t="s">
        <v>303</v>
      </c>
      <c r="B29" t="s">
        <v>275</v>
      </c>
      <c r="C29">
        <v>1</v>
      </c>
    </row>
    <row r="30" spans="1:3" x14ac:dyDescent="0.25">
      <c r="A30" t="s">
        <v>283</v>
      </c>
      <c r="B30" t="s">
        <v>424</v>
      </c>
      <c r="C30">
        <v>1</v>
      </c>
    </row>
    <row r="31" spans="1:3" x14ac:dyDescent="0.25">
      <c r="B31" t="s">
        <v>425</v>
      </c>
      <c r="C31">
        <v>1</v>
      </c>
    </row>
    <row r="32" spans="1:3" x14ac:dyDescent="0.25">
      <c r="A32" t="s">
        <v>301</v>
      </c>
      <c r="B32" t="s">
        <v>426</v>
      </c>
      <c r="C32">
        <v>1</v>
      </c>
    </row>
    <row r="33" spans="1:3" x14ac:dyDescent="0.25">
      <c r="A33" t="s">
        <v>296</v>
      </c>
      <c r="B33" t="s">
        <v>435</v>
      </c>
      <c r="C33">
        <v>1</v>
      </c>
    </row>
    <row r="34" spans="1:3" x14ac:dyDescent="0.25">
      <c r="A34" t="s">
        <v>289</v>
      </c>
      <c r="B34" t="s">
        <v>427</v>
      </c>
      <c r="C34">
        <v>1</v>
      </c>
    </row>
    <row r="35" spans="1:3" x14ac:dyDescent="0.25">
      <c r="A35" t="s">
        <v>287</v>
      </c>
      <c r="B35" t="s">
        <v>288</v>
      </c>
      <c r="C35">
        <v>2</v>
      </c>
    </row>
    <row r="36" spans="1:3" x14ac:dyDescent="0.25">
      <c r="A36" t="s">
        <v>306</v>
      </c>
      <c r="B36" t="s">
        <v>428</v>
      </c>
      <c r="C36">
        <v>1</v>
      </c>
    </row>
    <row r="37" spans="1:3" x14ac:dyDescent="0.25">
      <c r="A37" t="s">
        <v>384</v>
      </c>
      <c r="B37" t="s">
        <v>383</v>
      </c>
      <c r="C37">
        <v>3</v>
      </c>
    </row>
    <row r="38" spans="1:3" x14ac:dyDescent="0.25">
      <c r="A38" t="s">
        <v>290</v>
      </c>
      <c r="B38" t="s">
        <v>429</v>
      </c>
      <c r="C38">
        <v>1</v>
      </c>
    </row>
    <row r="39" spans="1:3" x14ac:dyDescent="0.25">
      <c r="A39" t="s">
        <v>246</v>
      </c>
      <c r="B39" t="s">
        <v>247</v>
      </c>
      <c r="C39">
        <v>2</v>
      </c>
    </row>
    <row r="40" spans="1:3" x14ac:dyDescent="0.25">
      <c r="A40" t="s">
        <v>291</v>
      </c>
      <c r="B40" t="s">
        <v>430</v>
      </c>
      <c r="C40">
        <v>1</v>
      </c>
    </row>
    <row r="41" spans="1:3" x14ac:dyDescent="0.25">
      <c r="A41" t="s">
        <v>304</v>
      </c>
      <c r="B41" t="s">
        <v>276</v>
      </c>
      <c r="C41">
        <v>2</v>
      </c>
    </row>
    <row r="42" spans="1:3" x14ac:dyDescent="0.25">
      <c r="A42" t="s">
        <v>310</v>
      </c>
      <c r="B42" t="s">
        <v>432</v>
      </c>
      <c r="C42">
        <v>1</v>
      </c>
    </row>
    <row r="43" spans="1:3" x14ac:dyDescent="0.25">
      <c r="A43" t="s">
        <v>270</v>
      </c>
      <c r="C43">
        <v>66</v>
      </c>
    </row>
    <row r="46" spans="1:3" x14ac:dyDescent="0.25">
      <c r="B46" s="4" t="s">
        <v>187</v>
      </c>
    </row>
    <row r="47" spans="1:3" x14ac:dyDescent="0.25">
      <c r="B47" s="4" t="s">
        <v>141</v>
      </c>
    </row>
    <row r="48" spans="1:3" x14ac:dyDescent="0.25">
      <c r="B48" t="s">
        <v>436</v>
      </c>
    </row>
    <row r="49" spans="2:2" x14ac:dyDescent="0.25">
      <c r="B49" t="s">
        <v>437</v>
      </c>
    </row>
  </sheetData>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UOS 22</vt:lpstr>
      <vt:lpstr>Descriptions</vt:lpstr>
      <vt:lpstr>UOS 25</vt:lpstr>
      <vt:lpstr>UOS Type by color</vt:lpstr>
      <vt:lpstr>UOS Instructors</vt:lpstr>
      <vt:lpstr>Booths</vt:lpstr>
      <vt:lpstr>Program</vt:lpstr>
      <vt:lpstr>Program Part 2</vt:lpstr>
      <vt:lpstr>email pivot</vt:lpstr>
      <vt:lpstr>Removed</vt:lpstr>
      <vt:lpstr>Pivot Chk Class Rooms</vt:lpstr>
      <vt:lpstr>Descriptions!Print_Area</vt:lpstr>
      <vt:lpstr>'UOS 25'!Print_Area</vt:lpstr>
      <vt:lpstr>'UOS Instructors'!Print_Area</vt:lpstr>
      <vt:lpstr>'UOS Type by color'!Print_Area</vt:lpstr>
      <vt:lpstr>Descriptions!Print_Titles</vt:lpstr>
      <vt:lpstr>'UOS 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Mundi</dc:creator>
  <cp:keywords/>
  <dc:description/>
  <cp:lastModifiedBy>Bob Murillo</cp:lastModifiedBy>
  <cp:revision/>
  <cp:lastPrinted>2024-05-11T03:07:00Z</cp:lastPrinted>
  <dcterms:created xsi:type="dcterms:W3CDTF">2022-02-02T02:56:39Z</dcterms:created>
  <dcterms:modified xsi:type="dcterms:W3CDTF">2025-03-25T19:05:03Z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30e72b-8b4a-40a0-94d3-d0a056eff6fc_Enabled">
    <vt:lpwstr>true</vt:lpwstr>
  </property>
  <property fmtid="{D5CDD505-2E9C-101B-9397-08002B2CF9AE}" pid="3" name="MSIP_Label_e830e72b-8b4a-40a0-94d3-d0a056eff6fc_SetDate">
    <vt:lpwstr>2023-04-18T20:16:46Z</vt:lpwstr>
  </property>
  <property fmtid="{D5CDD505-2E9C-101B-9397-08002B2CF9AE}" pid="4" name="MSIP_Label_e830e72b-8b4a-40a0-94d3-d0a056eff6fc_Method">
    <vt:lpwstr>Standard</vt:lpwstr>
  </property>
  <property fmtid="{D5CDD505-2E9C-101B-9397-08002B2CF9AE}" pid="5" name="MSIP_Label_e830e72b-8b4a-40a0-94d3-d0a056eff6fc_Name">
    <vt:lpwstr>defa4170-0d19-0005-0004-bc88714345d2</vt:lpwstr>
  </property>
  <property fmtid="{D5CDD505-2E9C-101B-9397-08002B2CF9AE}" pid="6" name="MSIP_Label_e830e72b-8b4a-40a0-94d3-d0a056eff6fc_SiteId">
    <vt:lpwstr>150d7f46-ce04-4895-b4bd-7cf3fdf622fa</vt:lpwstr>
  </property>
  <property fmtid="{D5CDD505-2E9C-101B-9397-08002B2CF9AE}" pid="7" name="MSIP_Label_e830e72b-8b4a-40a0-94d3-d0a056eff6fc_ActionId">
    <vt:lpwstr>89982cfb-2421-4a0c-a516-d7ff9582a6b2</vt:lpwstr>
  </property>
  <property fmtid="{D5CDD505-2E9C-101B-9397-08002B2CF9AE}" pid="8" name="MSIP_Label_e830e72b-8b4a-40a0-94d3-d0a056eff6fc_ContentBits">
    <vt:lpwstr>0</vt:lpwstr>
  </property>
</Properties>
</file>